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X:\03 Zakázky 2025\63525076 - VD\01_ZD\Díl 4 Soupis prací s výkazem výměr\"/>
    </mc:Choice>
  </mc:AlternateContent>
  <xr:revisionPtr revIDLastSave="0" documentId="13_ncr:1_{6367631A-2320-4AF8-8F0E-6C34EDBF825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kapitulace stavby" sheetId="1" r:id="rId1"/>
    <sheet name="SO01 - Ostrava Skladištní..." sheetId="2" r:id="rId2"/>
    <sheet name="SO02 - Ostrava hl. n. – ř..." sheetId="3" r:id="rId3"/>
    <sheet name="SO03 - Přerov – výpravní ..." sheetId="4" r:id="rId4"/>
    <sheet name="SO04 - Přerov – budova HZS" sheetId="5" r:id="rId5"/>
    <sheet name="SO05 - Hulín – provozní b..." sheetId="6" r:id="rId6"/>
    <sheet name="SO06 - Šumperk – provozní..." sheetId="7" r:id="rId7"/>
    <sheet name="SO07 - Zábřeh na Moravě –..." sheetId="8" r:id="rId8"/>
    <sheet name="SO08 - Ostrava Skladištní..." sheetId="9" r:id="rId9"/>
    <sheet name="SO09 - Ostrava Skladištní..." sheetId="10" r:id="rId10"/>
  </sheets>
  <definedNames>
    <definedName name="_xlnm._FilterDatabase" localSheetId="1" hidden="1">'SO01 - Ostrava Skladištní...'!$C$125:$K$330</definedName>
    <definedName name="_xlnm._FilterDatabase" localSheetId="2" hidden="1">'SO02 - Ostrava hl. n. – ř...'!$C$120:$K$288</definedName>
    <definedName name="_xlnm._FilterDatabase" localSheetId="3" hidden="1">'SO03 - Přerov – výpravní ...'!$C$120:$K$304</definedName>
    <definedName name="_xlnm._FilterDatabase" localSheetId="4" hidden="1">'SO04 - Přerov – budova HZS'!$C$120:$K$298</definedName>
    <definedName name="_xlnm._FilterDatabase" localSheetId="5" hidden="1">'SO05 - Hulín – provozní b...'!$C$120:$K$284</definedName>
    <definedName name="_xlnm._FilterDatabase" localSheetId="6" hidden="1">'SO06 - Šumperk – provozní...'!$C$121:$K$334</definedName>
    <definedName name="_xlnm._FilterDatabase" localSheetId="7" hidden="1">'SO07 - Zábřeh na Moravě –...'!$C$120:$K$294</definedName>
    <definedName name="_xlnm._FilterDatabase" localSheetId="8" hidden="1">'SO08 - Ostrava Skladištní...'!$C$119:$K$142</definedName>
    <definedName name="_xlnm._FilterDatabase" localSheetId="9" hidden="1">'SO09 - Ostrava Skladištní...'!$C$120:$K$166</definedName>
    <definedName name="_xlnm.Print_Titles" localSheetId="0">'Rekapitulace stavby'!$92:$92</definedName>
    <definedName name="_xlnm.Print_Titles" localSheetId="1">'SO01 - Ostrava Skladištní...'!$125:$125</definedName>
    <definedName name="_xlnm.Print_Titles" localSheetId="2">'SO02 - Ostrava hl. n. – ř...'!$120:$120</definedName>
    <definedName name="_xlnm.Print_Titles" localSheetId="3">'SO03 - Přerov – výpravní ...'!$120:$120</definedName>
    <definedName name="_xlnm.Print_Titles" localSheetId="4">'SO04 - Přerov – budova HZS'!$120:$120</definedName>
    <definedName name="_xlnm.Print_Titles" localSheetId="5">'SO05 - Hulín – provozní b...'!$120:$120</definedName>
    <definedName name="_xlnm.Print_Titles" localSheetId="6">'SO06 - Šumperk – provozní...'!$121:$121</definedName>
    <definedName name="_xlnm.Print_Titles" localSheetId="7">'SO07 - Zábřeh na Moravě –...'!$120:$120</definedName>
    <definedName name="_xlnm.Print_Titles" localSheetId="8">'SO08 - Ostrava Skladištní...'!$119:$119</definedName>
    <definedName name="_xlnm.Print_Titles" localSheetId="9">'SO09 - Ostrava Skladištní...'!$120:$120</definedName>
    <definedName name="_xlnm.Print_Area" localSheetId="0">'Rekapitulace stavby'!$D$4:$AO$76,'Rekapitulace stavby'!$C$82:$AQ$104</definedName>
    <definedName name="_xlnm.Print_Area" localSheetId="1">'SO01 - Ostrava Skladištní...'!$C$4:$J$76,'SO01 - Ostrava Skladištní...'!$C$82:$J$107,'SO01 - Ostrava Skladištní...'!$C$113:$K$330</definedName>
    <definedName name="_xlnm.Print_Area" localSheetId="2">'SO02 - Ostrava hl. n. – ř...'!$C$4:$J$76,'SO02 - Ostrava hl. n. – ř...'!$C$82:$J$102,'SO02 - Ostrava hl. n. – ř...'!$C$108:$K$288</definedName>
    <definedName name="_xlnm.Print_Area" localSheetId="3">'SO03 - Přerov – výpravní ...'!$C$4:$J$76,'SO03 - Přerov – výpravní ...'!$C$82:$J$102,'SO03 - Přerov – výpravní ...'!$C$108:$K$304</definedName>
    <definedName name="_xlnm.Print_Area" localSheetId="4">'SO04 - Přerov – budova HZS'!$C$4:$J$76,'SO04 - Přerov – budova HZS'!$C$82:$J$102,'SO04 - Přerov – budova HZS'!$C$108:$K$298</definedName>
    <definedName name="_xlnm.Print_Area" localSheetId="5">'SO05 - Hulín – provozní b...'!$C$4:$J$76,'SO05 - Hulín – provozní b...'!$C$82:$J$102,'SO05 - Hulín – provozní b...'!$C$108:$K$284</definedName>
    <definedName name="_xlnm.Print_Area" localSheetId="6">'SO06 - Šumperk – provozní...'!$C$4:$J$76,'SO06 - Šumperk – provozní...'!$C$82:$J$103,'SO06 - Šumperk – provozní...'!$C$109:$K$334</definedName>
    <definedName name="_xlnm.Print_Area" localSheetId="7">'SO07 - Zábřeh na Moravě –...'!$C$4:$J$76,'SO07 - Zábřeh na Moravě –...'!$C$82:$J$102,'SO07 - Zábřeh na Moravě –...'!$C$108:$K$294</definedName>
    <definedName name="_xlnm.Print_Area" localSheetId="8">'SO08 - Ostrava Skladištní...'!$C$4:$J$76,'SO08 - Ostrava Skladištní...'!$C$82:$J$101,'SO08 - Ostrava Skladištní...'!$C$107:$K$142</definedName>
    <definedName name="_xlnm.Print_Area" localSheetId="9">'SO09 - Ostrava Skladištní...'!$C$4:$J$76,'SO09 - Ostrava Skladištní...'!$C$82:$J$102,'SO09 - Ostrava Skladištní...'!$C$108:$K$166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103" i="1"/>
  <c r="J35" i="10"/>
  <c r="AX103" i="1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118" i="10" s="1"/>
  <c r="J17" i="10"/>
  <c r="J12" i="10"/>
  <c r="J89" i="10" s="1"/>
  <c r="E7" i="10"/>
  <c r="E85" i="10"/>
  <c r="J37" i="9"/>
  <c r="J36" i="9"/>
  <c r="AY102" i="1"/>
  <c r="J35" i="9"/>
  <c r="AX102" i="1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J117" i="9"/>
  <c r="J116" i="9"/>
  <c r="F116" i="9"/>
  <c r="F114" i="9"/>
  <c r="E112" i="9"/>
  <c r="J92" i="9"/>
  <c r="J91" i="9"/>
  <c r="F91" i="9"/>
  <c r="F89" i="9"/>
  <c r="E87" i="9"/>
  <c r="J18" i="9"/>
  <c r="E18" i="9"/>
  <c r="F117" i="9" s="1"/>
  <c r="J17" i="9"/>
  <c r="J12" i="9"/>
  <c r="J114" i="9" s="1"/>
  <c r="E7" i="9"/>
  <c r="E85" i="9" s="1"/>
  <c r="J37" i="8"/>
  <c r="J36" i="8"/>
  <c r="AY101" i="1"/>
  <c r="J35" i="8"/>
  <c r="AX101" i="1" s="1"/>
  <c r="BI293" i="8"/>
  <c r="BH293" i="8"/>
  <c r="BG293" i="8"/>
  <c r="BF293" i="8"/>
  <c r="T293" i="8"/>
  <c r="R293" i="8"/>
  <c r="P293" i="8"/>
  <c r="BI291" i="8"/>
  <c r="BH291" i="8"/>
  <c r="BG291" i="8"/>
  <c r="BF291" i="8"/>
  <c r="T291" i="8"/>
  <c r="R291" i="8"/>
  <c r="P291" i="8"/>
  <c r="BI289" i="8"/>
  <c r="BH289" i="8"/>
  <c r="BG289" i="8"/>
  <c r="BF289" i="8"/>
  <c r="T289" i="8"/>
  <c r="R289" i="8"/>
  <c r="P289" i="8"/>
  <c r="BI287" i="8"/>
  <c r="BH287" i="8"/>
  <c r="BG287" i="8"/>
  <c r="BF287" i="8"/>
  <c r="T287" i="8"/>
  <c r="R287" i="8"/>
  <c r="P287" i="8"/>
  <c r="BI285" i="8"/>
  <c r="BH285" i="8"/>
  <c r="BG285" i="8"/>
  <c r="BF285" i="8"/>
  <c r="T285" i="8"/>
  <c r="R285" i="8"/>
  <c r="P285" i="8"/>
  <c r="BI282" i="8"/>
  <c r="BH282" i="8"/>
  <c r="BG282" i="8"/>
  <c r="BF282" i="8"/>
  <c r="T282" i="8"/>
  <c r="R282" i="8"/>
  <c r="P282" i="8"/>
  <c r="BI280" i="8"/>
  <c r="BH280" i="8"/>
  <c r="BG280" i="8"/>
  <c r="BF280" i="8"/>
  <c r="T280" i="8"/>
  <c r="R280" i="8"/>
  <c r="P280" i="8"/>
  <c r="BI276" i="8"/>
  <c r="BH276" i="8"/>
  <c r="BG276" i="8"/>
  <c r="BF276" i="8"/>
  <c r="T276" i="8"/>
  <c r="R276" i="8"/>
  <c r="P276" i="8"/>
  <c r="BI274" i="8"/>
  <c r="BH274" i="8"/>
  <c r="BG274" i="8"/>
  <c r="BF274" i="8"/>
  <c r="T274" i="8"/>
  <c r="R274" i="8"/>
  <c r="P274" i="8"/>
  <c r="BI271" i="8"/>
  <c r="BH271" i="8"/>
  <c r="BG271" i="8"/>
  <c r="BF271" i="8"/>
  <c r="T271" i="8"/>
  <c r="R271" i="8"/>
  <c r="P271" i="8"/>
  <c r="BI267" i="8"/>
  <c r="BH267" i="8"/>
  <c r="BG267" i="8"/>
  <c r="BF267" i="8"/>
  <c r="T267" i="8"/>
  <c r="R267" i="8"/>
  <c r="P267" i="8"/>
  <c r="BI265" i="8"/>
  <c r="BH265" i="8"/>
  <c r="BG265" i="8"/>
  <c r="BF265" i="8"/>
  <c r="T265" i="8"/>
  <c r="R265" i="8"/>
  <c r="P265" i="8"/>
  <c r="BI263" i="8"/>
  <c r="BH263" i="8"/>
  <c r="BG263" i="8"/>
  <c r="BF263" i="8"/>
  <c r="T263" i="8"/>
  <c r="R263" i="8"/>
  <c r="P263" i="8"/>
  <c r="BI261" i="8"/>
  <c r="BH261" i="8"/>
  <c r="BG261" i="8"/>
  <c r="BF261" i="8"/>
  <c r="T261" i="8"/>
  <c r="R261" i="8"/>
  <c r="P261" i="8"/>
  <c r="BI259" i="8"/>
  <c r="BH259" i="8"/>
  <c r="BG259" i="8"/>
  <c r="BF259" i="8"/>
  <c r="T259" i="8"/>
  <c r="R259" i="8"/>
  <c r="P259" i="8"/>
  <c r="BI257" i="8"/>
  <c r="BH257" i="8"/>
  <c r="BG257" i="8"/>
  <c r="BF257" i="8"/>
  <c r="T257" i="8"/>
  <c r="R257" i="8"/>
  <c r="P257" i="8"/>
  <c r="BI255" i="8"/>
  <c r="BH255" i="8"/>
  <c r="BG255" i="8"/>
  <c r="BF255" i="8"/>
  <c r="T255" i="8"/>
  <c r="R255" i="8"/>
  <c r="P255" i="8"/>
  <c r="BI253" i="8"/>
  <c r="BH253" i="8"/>
  <c r="BG253" i="8"/>
  <c r="BF253" i="8"/>
  <c r="T253" i="8"/>
  <c r="R253" i="8"/>
  <c r="P253" i="8"/>
  <c r="BI251" i="8"/>
  <c r="BH251" i="8"/>
  <c r="BG251" i="8"/>
  <c r="BF251" i="8"/>
  <c r="T251" i="8"/>
  <c r="R251" i="8"/>
  <c r="P251" i="8"/>
  <c r="BI249" i="8"/>
  <c r="BH249" i="8"/>
  <c r="BG249" i="8"/>
  <c r="BF249" i="8"/>
  <c r="T249" i="8"/>
  <c r="R249" i="8"/>
  <c r="P249" i="8"/>
  <c r="BI247" i="8"/>
  <c r="BH247" i="8"/>
  <c r="BG247" i="8"/>
  <c r="BF247" i="8"/>
  <c r="T247" i="8"/>
  <c r="R247" i="8"/>
  <c r="P247" i="8"/>
  <c r="BI245" i="8"/>
  <c r="BH245" i="8"/>
  <c r="BG245" i="8"/>
  <c r="BF245" i="8"/>
  <c r="T245" i="8"/>
  <c r="R245" i="8"/>
  <c r="P245" i="8"/>
  <c r="BI243" i="8"/>
  <c r="BH243" i="8"/>
  <c r="BG243" i="8"/>
  <c r="BF243" i="8"/>
  <c r="T243" i="8"/>
  <c r="R243" i="8"/>
  <c r="P243" i="8"/>
  <c r="BI241" i="8"/>
  <c r="BH241" i="8"/>
  <c r="BG241" i="8"/>
  <c r="BF241" i="8"/>
  <c r="T241" i="8"/>
  <c r="R241" i="8"/>
  <c r="P241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3" i="8"/>
  <c r="BH233" i="8"/>
  <c r="BG233" i="8"/>
  <c r="BF233" i="8"/>
  <c r="T233" i="8"/>
  <c r="R233" i="8"/>
  <c r="P233" i="8"/>
  <c r="BI231" i="8"/>
  <c r="BH231" i="8"/>
  <c r="BG231" i="8"/>
  <c r="BF231" i="8"/>
  <c r="T231" i="8"/>
  <c r="R231" i="8"/>
  <c r="P231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19" i="8"/>
  <c r="BH219" i="8"/>
  <c r="BG219" i="8"/>
  <c r="BF219" i="8"/>
  <c r="T219" i="8"/>
  <c r="R219" i="8"/>
  <c r="P219" i="8"/>
  <c r="BI217" i="8"/>
  <c r="BH217" i="8"/>
  <c r="BG217" i="8"/>
  <c r="BF217" i="8"/>
  <c r="T217" i="8"/>
  <c r="R217" i="8"/>
  <c r="P217" i="8"/>
  <c r="BI215" i="8"/>
  <c r="BH215" i="8"/>
  <c r="BG215" i="8"/>
  <c r="BF215" i="8"/>
  <c r="T215" i="8"/>
  <c r="R215" i="8"/>
  <c r="P215" i="8"/>
  <c r="BI213" i="8"/>
  <c r="BH213" i="8"/>
  <c r="BG213" i="8"/>
  <c r="BF213" i="8"/>
  <c r="T213" i="8"/>
  <c r="R213" i="8"/>
  <c r="P213" i="8"/>
  <c r="BI211" i="8"/>
  <c r="BH211" i="8"/>
  <c r="BG211" i="8"/>
  <c r="BF211" i="8"/>
  <c r="T211" i="8"/>
  <c r="R211" i="8"/>
  <c r="P211" i="8"/>
  <c r="BI209" i="8"/>
  <c r="BH209" i="8"/>
  <c r="BG209" i="8"/>
  <c r="BF209" i="8"/>
  <c r="T209" i="8"/>
  <c r="R209" i="8"/>
  <c r="P209" i="8"/>
  <c r="BI207" i="8"/>
  <c r="BH207" i="8"/>
  <c r="BG207" i="8"/>
  <c r="BF207" i="8"/>
  <c r="T207" i="8"/>
  <c r="R207" i="8"/>
  <c r="P207" i="8"/>
  <c r="BI205" i="8"/>
  <c r="BH205" i="8"/>
  <c r="BG205" i="8"/>
  <c r="BF205" i="8"/>
  <c r="T205" i="8"/>
  <c r="R205" i="8"/>
  <c r="P205" i="8"/>
  <c r="BI203" i="8"/>
  <c r="BH203" i="8"/>
  <c r="BG203" i="8"/>
  <c r="BF203" i="8"/>
  <c r="T203" i="8"/>
  <c r="R203" i="8"/>
  <c r="P203" i="8"/>
  <c r="BI201" i="8"/>
  <c r="BH201" i="8"/>
  <c r="BG201" i="8"/>
  <c r="BF201" i="8"/>
  <c r="T201" i="8"/>
  <c r="R201" i="8"/>
  <c r="P201" i="8"/>
  <c r="BI196" i="8"/>
  <c r="BH196" i="8"/>
  <c r="BG196" i="8"/>
  <c r="BF196" i="8"/>
  <c r="T196" i="8"/>
  <c r="R196" i="8"/>
  <c r="P196" i="8"/>
  <c r="BI192" i="8"/>
  <c r="BH192" i="8"/>
  <c r="BG192" i="8"/>
  <c r="BF192" i="8"/>
  <c r="T192" i="8"/>
  <c r="R192" i="8"/>
  <c r="P192" i="8"/>
  <c r="BI188" i="8"/>
  <c r="BH188" i="8"/>
  <c r="BG188" i="8"/>
  <c r="BF188" i="8"/>
  <c r="T188" i="8"/>
  <c r="R188" i="8"/>
  <c r="P188" i="8"/>
  <c r="BI186" i="8"/>
  <c r="BH186" i="8"/>
  <c r="BG186" i="8"/>
  <c r="BF186" i="8"/>
  <c r="T186" i="8"/>
  <c r="R186" i="8"/>
  <c r="P186" i="8"/>
  <c r="BI184" i="8"/>
  <c r="BH184" i="8"/>
  <c r="BG184" i="8"/>
  <c r="BF184" i="8"/>
  <c r="T184" i="8"/>
  <c r="R184" i="8"/>
  <c r="P184" i="8"/>
  <c r="BI182" i="8"/>
  <c r="BH182" i="8"/>
  <c r="BG182" i="8"/>
  <c r="BF182" i="8"/>
  <c r="T182" i="8"/>
  <c r="R182" i="8"/>
  <c r="P182" i="8"/>
  <c r="BI180" i="8"/>
  <c r="BH180" i="8"/>
  <c r="BG180" i="8"/>
  <c r="BF180" i="8"/>
  <c r="T180" i="8"/>
  <c r="R180" i="8"/>
  <c r="P180" i="8"/>
  <c r="BI178" i="8"/>
  <c r="BH178" i="8"/>
  <c r="BG178" i="8"/>
  <c r="BF178" i="8"/>
  <c r="T178" i="8"/>
  <c r="R178" i="8"/>
  <c r="P178" i="8"/>
  <c r="BI176" i="8"/>
  <c r="BH176" i="8"/>
  <c r="BG176" i="8"/>
  <c r="BF176" i="8"/>
  <c r="T176" i="8"/>
  <c r="R176" i="8"/>
  <c r="P176" i="8"/>
  <c r="BI174" i="8"/>
  <c r="BH174" i="8"/>
  <c r="BG174" i="8"/>
  <c r="BF174" i="8"/>
  <c r="T174" i="8"/>
  <c r="R174" i="8"/>
  <c r="P174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F115" i="8"/>
  <c r="E113" i="8"/>
  <c r="F89" i="8"/>
  <c r="E87" i="8"/>
  <c r="J24" i="8"/>
  <c r="E24" i="8"/>
  <c r="J118" i="8"/>
  <c r="J23" i="8"/>
  <c r="J21" i="8"/>
  <c r="E21" i="8"/>
  <c r="J91" i="8" s="1"/>
  <c r="J20" i="8"/>
  <c r="J18" i="8"/>
  <c r="E18" i="8"/>
  <c r="F92" i="8" s="1"/>
  <c r="J17" i="8"/>
  <c r="J15" i="8"/>
  <c r="E15" i="8"/>
  <c r="F117" i="8"/>
  <c r="J14" i="8"/>
  <c r="J12" i="8"/>
  <c r="J115" i="8" s="1"/>
  <c r="E7" i="8"/>
  <c r="E85" i="8"/>
  <c r="J37" i="7"/>
  <c r="J36" i="7"/>
  <c r="AY100" i="1"/>
  <c r="J35" i="7"/>
  <c r="AX100" i="1"/>
  <c r="BI333" i="7"/>
  <c r="BH333" i="7"/>
  <c r="BG333" i="7"/>
  <c r="BF333" i="7"/>
  <c r="T333" i="7"/>
  <c r="R333" i="7"/>
  <c r="P333" i="7"/>
  <c r="BI331" i="7"/>
  <c r="BH331" i="7"/>
  <c r="BG331" i="7"/>
  <c r="BF331" i="7"/>
  <c r="T331" i="7"/>
  <c r="R331" i="7"/>
  <c r="P331" i="7"/>
  <c r="BI329" i="7"/>
  <c r="BH329" i="7"/>
  <c r="BG329" i="7"/>
  <c r="BF329" i="7"/>
  <c r="T329" i="7"/>
  <c r="R329" i="7"/>
  <c r="P329" i="7"/>
  <c r="BI327" i="7"/>
  <c r="BH327" i="7"/>
  <c r="BG327" i="7"/>
  <c r="BF327" i="7"/>
  <c r="T327" i="7"/>
  <c r="R327" i="7"/>
  <c r="P327" i="7"/>
  <c r="BI325" i="7"/>
  <c r="BH325" i="7"/>
  <c r="BG325" i="7"/>
  <c r="BF325" i="7"/>
  <c r="T325" i="7"/>
  <c r="R325" i="7"/>
  <c r="P325" i="7"/>
  <c r="BI322" i="7"/>
  <c r="BH322" i="7"/>
  <c r="BG322" i="7"/>
  <c r="BF322" i="7"/>
  <c r="T322" i="7"/>
  <c r="R322" i="7"/>
  <c r="P322" i="7"/>
  <c r="BI320" i="7"/>
  <c r="BH320" i="7"/>
  <c r="BG320" i="7"/>
  <c r="BF320" i="7"/>
  <c r="T320" i="7"/>
  <c r="R320" i="7"/>
  <c r="P320" i="7"/>
  <c r="BI316" i="7"/>
  <c r="BH316" i="7"/>
  <c r="BG316" i="7"/>
  <c r="BF316" i="7"/>
  <c r="T316" i="7"/>
  <c r="R316" i="7"/>
  <c r="P316" i="7"/>
  <c r="BI314" i="7"/>
  <c r="BH314" i="7"/>
  <c r="BG314" i="7"/>
  <c r="BF314" i="7"/>
  <c r="T314" i="7"/>
  <c r="R314" i="7"/>
  <c r="P314" i="7"/>
  <c r="BI311" i="7"/>
  <c r="BH311" i="7"/>
  <c r="BG311" i="7"/>
  <c r="BF311" i="7"/>
  <c r="T311" i="7"/>
  <c r="R311" i="7"/>
  <c r="P311" i="7"/>
  <c r="BI307" i="7"/>
  <c r="BH307" i="7"/>
  <c r="BG307" i="7"/>
  <c r="BF307" i="7"/>
  <c r="T307" i="7"/>
  <c r="R307" i="7"/>
  <c r="P307" i="7"/>
  <c r="BI305" i="7"/>
  <c r="BH305" i="7"/>
  <c r="BG305" i="7"/>
  <c r="BF305" i="7"/>
  <c r="T305" i="7"/>
  <c r="R305" i="7"/>
  <c r="P305" i="7"/>
  <c r="BI303" i="7"/>
  <c r="BH303" i="7"/>
  <c r="BG303" i="7"/>
  <c r="BF303" i="7"/>
  <c r="T303" i="7"/>
  <c r="R303" i="7"/>
  <c r="P303" i="7"/>
  <c r="BI301" i="7"/>
  <c r="BH301" i="7"/>
  <c r="BG301" i="7"/>
  <c r="BF301" i="7"/>
  <c r="T301" i="7"/>
  <c r="R301" i="7"/>
  <c r="P301" i="7"/>
  <c r="BI299" i="7"/>
  <c r="BH299" i="7"/>
  <c r="BG299" i="7"/>
  <c r="BF299" i="7"/>
  <c r="T299" i="7"/>
  <c r="R299" i="7"/>
  <c r="P299" i="7"/>
  <c r="BI297" i="7"/>
  <c r="BH297" i="7"/>
  <c r="BG297" i="7"/>
  <c r="BF297" i="7"/>
  <c r="T297" i="7"/>
  <c r="R297" i="7"/>
  <c r="P297" i="7"/>
  <c r="BI295" i="7"/>
  <c r="BH295" i="7"/>
  <c r="BG295" i="7"/>
  <c r="BF295" i="7"/>
  <c r="T295" i="7"/>
  <c r="R295" i="7"/>
  <c r="P295" i="7"/>
  <c r="BI293" i="7"/>
  <c r="BH293" i="7"/>
  <c r="BG293" i="7"/>
  <c r="BF293" i="7"/>
  <c r="T293" i="7"/>
  <c r="R293" i="7"/>
  <c r="P293" i="7"/>
  <c r="BI291" i="7"/>
  <c r="BH291" i="7"/>
  <c r="BG291" i="7"/>
  <c r="BF291" i="7"/>
  <c r="T291" i="7"/>
  <c r="R291" i="7"/>
  <c r="P291" i="7"/>
  <c r="BI289" i="7"/>
  <c r="BH289" i="7"/>
  <c r="BG289" i="7"/>
  <c r="BF289" i="7"/>
  <c r="T289" i="7"/>
  <c r="R289" i="7"/>
  <c r="P289" i="7"/>
  <c r="BI287" i="7"/>
  <c r="BH287" i="7"/>
  <c r="BG287" i="7"/>
  <c r="BF287" i="7"/>
  <c r="T287" i="7"/>
  <c r="R287" i="7"/>
  <c r="P287" i="7"/>
  <c r="BI285" i="7"/>
  <c r="BH285" i="7"/>
  <c r="BG285" i="7"/>
  <c r="BF285" i="7"/>
  <c r="T285" i="7"/>
  <c r="R285" i="7"/>
  <c r="P285" i="7"/>
  <c r="BI283" i="7"/>
  <c r="BH283" i="7"/>
  <c r="BG283" i="7"/>
  <c r="BF283" i="7"/>
  <c r="T283" i="7"/>
  <c r="R283" i="7"/>
  <c r="P283" i="7"/>
  <c r="BI281" i="7"/>
  <c r="BH281" i="7"/>
  <c r="BG281" i="7"/>
  <c r="BF281" i="7"/>
  <c r="T281" i="7"/>
  <c r="R281" i="7"/>
  <c r="P281" i="7"/>
  <c r="BI279" i="7"/>
  <c r="BH279" i="7"/>
  <c r="BG279" i="7"/>
  <c r="BF279" i="7"/>
  <c r="T279" i="7"/>
  <c r="R279" i="7"/>
  <c r="P279" i="7"/>
  <c r="BI277" i="7"/>
  <c r="BH277" i="7"/>
  <c r="BG277" i="7"/>
  <c r="BF277" i="7"/>
  <c r="T277" i="7"/>
  <c r="R277" i="7"/>
  <c r="P277" i="7"/>
  <c r="BI275" i="7"/>
  <c r="BH275" i="7"/>
  <c r="BG275" i="7"/>
  <c r="BF275" i="7"/>
  <c r="T275" i="7"/>
  <c r="R275" i="7"/>
  <c r="P275" i="7"/>
  <c r="BI273" i="7"/>
  <c r="BH273" i="7"/>
  <c r="BG273" i="7"/>
  <c r="BF273" i="7"/>
  <c r="T273" i="7"/>
  <c r="R273" i="7"/>
  <c r="P273" i="7"/>
  <c r="BI271" i="7"/>
  <c r="BH271" i="7"/>
  <c r="BG271" i="7"/>
  <c r="BF271" i="7"/>
  <c r="T271" i="7"/>
  <c r="R271" i="7"/>
  <c r="P271" i="7"/>
  <c r="BI269" i="7"/>
  <c r="BH269" i="7"/>
  <c r="BG269" i="7"/>
  <c r="BF269" i="7"/>
  <c r="T269" i="7"/>
  <c r="R269" i="7"/>
  <c r="P269" i="7"/>
  <c r="BI265" i="7"/>
  <c r="BH265" i="7"/>
  <c r="BG265" i="7"/>
  <c r="BF265" i="7"/>
  <c r="T265" i="7"/>
  <c r="R265" i="7"/>
  <c r="P265" i="7"/>
  <c r="BI263" i="7"/>
  <c r="BH263" i="7"/>
  <c r="BG263" i="7"/>
  <c r="BF263" i="7"/>
  <c r="T263" i="7"/>
  <c r="R263" i="7"/>
  <c r="P263" i="7"/>
  <c r="BI259" i="7"/>
  <c r="BH259" i="7"/>
  <c r="BG259" i="7"/>
  <c r="BF259" i="7"/>
  <c r="T259" i="7"/>
  <c r="R259" i="7"/>
  <c r="P259" i="7"/>
  <c r="BI257" i="7"/>
  <c r="BH257" i="7"/>
  <c r="BG257" i="7"/>
  <c r="BF257" i="7"/>
  <c r="T257" i="7"/>
  <c r="R257" i="7"/>
  <c r="P257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51" i="7"/>
  <c r="BH251" i="7"/>
  <c r="BG251" i="7"/>
  <c r="BF251" i="7"/>
  <c r="T251" i="7"/>
  <c r="R251" i="7"/>
  <c r="P251" i="7"/>
  <c r="BI249" i="7"/>
  <c r="BH249" i="7"/>
  <c r="BG249" i="7"/>
  <c r="BF249" i="7"/>
  <c r="T249" i="7"/>
  <c r="R249" i="7"/>
  <c r="P249" i="7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R245" i="7"/>
  <c r="P245" i="7"/>
  <c r="BI243" i="7"/>
  <c r="BH243" i="7"/>
  <c r="BG243" i="7"/>
  <c r="BF243" i="7"/>
  <c r="T243" i="7"/>
  <c r="R243" i="7"/>
  <c r="P243" i="7"/>
  <c r="BI241" i="7"/>
  <c r="BH241" i="7"/>
  <c r="BG241" i="7"/>
  <c r="BF241" i="7"/>
  <c r="T241" i="7"/>
  <c r="R241" i="7"/>
  <c r="P241" i="7"/>
  <c r="BI239" i="7"/>
  <c r="BH239" i="7"/>
  <c r="BG239" i="7"/>
  <c r="BF239" i="7"/>
  <c r="T239" i="7"/>
  <c r="R239" i="7"/>
  <c r="P239" i="7"/>
  <c r="BI237" i="7"/>
  <c r="BH237" i="7"/>
  <c r="BG237" i="7"/>
  <c r="BF237" i="7"/>
  <c r="T237" i="7"/>
  <c r="R237" i="7"/>
  <c r="P237" i="7"/>
  <c r="BI235" i="7"/>
  <c r="BH235" i="7"/>
  <c r="BG235" i="7"/>
  <c r="BF235" i="7"/>
  <c r="T235" i="7"/>
  <c r="R235" i="7"/>
  <c r="P235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20" i="7"/>
  <c r="BH220" i="7"/>
  <c r="BG220" i="7"/>
  <c r="BF220" i="7"/>
  <c r="T220" i="7"/>
  <c r="R220" i="7"/>
  <c r="P220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R216" i="7"/>
  <c r="P216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R210" i="7"/>
  <c r="P210" i="7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5" i="7"/>
  <c r="BH195" i="7"/>
  <c r="BG195" i="7"/>
  <c r="BF195" i="7"/>
  <c r="T195" i="7"/>
  <c r="R195" i="7"/>
  <c r="P195" i="7"/>
  <c r="BI191" i="7"/>
  <c r="BH191" i="7"/>
  <c r="BG191" i="7"/>
  <c r="BF191" i="7"/>
  <c r="T191" i="7"/>
  <c r="R191" i="7"/>
  <c r="P191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F116" i="7"/>
  <c r="E114" i="7"/>
  <c r="F89" i="7"/>
  <c r="E87" i="7"/>
  <c r="J24" i="7"/>
  <c r="E24" i="7"/>
  <c r="J92" i="7"/>
  <c r="J23" i="7"/>
  <c r="J21" i="7"/>
  <c r="E21" i="7"/>
  <c r="J118" i="7" s="1"/>
  <c r="J20" i="7"/>
  <c r="J18" i="7"/>
  <c r="E18" i="7"/>
  <c r="F92" i="7" s="1"/>
  <c r="J17" i="7"/>
  <c r="J15" i="7"/>
  <c r="E15" i="7"/>
  <c r="F118" i="7"/>
  <c r="J14" i="7"/>
  <c r="J12" i="7"/>
  <c r="J89" i="7" s="1"/>
  <c r="E7" i="7"/>
  <c r="E85" i="7"/>
  <c r="J37" i="6"/>
  <c r="J36" i="6"/>
  <c r="AY99" i="1" s="1"/>
  <c r="J35" i="6"/>
  <c r="AX99" i="1" s="1"/>
  <c r="BI283" i="6"/>
  <c r="BH283" i="6"/>
  <c r="BG283" i="6"/>
  <c r="BF283" i="6"/>
  <c r="T283" i="6"/>
  <c r="R283" i="6"/>
  <c r="P283" i="6"/>
  <c r="BI281" i="6"/>
  <c r="BH281" i="6"/>
  <c r="BG281" i="6"/>
  <c r="BF281" i="6"/>
  <c r="T281" i="6"/>
  <c r="R281" i="6"/>
  <c r="P281" i="6"/>
  <c r="BI279" i="6"/>
  <c r="BH279" i="6"/>
  <c r="BG279" i="6"/>
  <c r="BF279" i="6"/>
  <c r="T279" i="6"/>
  <c r="R279" i="6"/>
  <c r="P279" i="6"/>
  <c r="BI277" i="6"/>
  <c r="BH277" i="6"/>
  <c r="BG277" i="6"/>
  <c r="BF277" i="6"/>
  <c r="T277" i="6"/>
  <c r="R277" i="6"/>
  <c r="P277" i="6"/>
  <c r="BI275" i="6"/>
  <c r="BH275" i="6"/>
  <c r="BG275" i="6"/>
  <c r="BF275" i="6"/>
  <c r="T275" i="6"/>
  <c r="R275" i="6"/>
  <c r="P275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59" i="6"/>
  <c r="BH259" i="6"/>
  <c r="BG259" i="6"/>
  <c r="BF259" i="6"/>
  <c r="T259" i="6"/>
  <c r="R259" i="6"/>
  <c r="P259" i="6"/>
  <c r="BI257" i="6"/>
  <c r="BH257" i="6"/>
  <c r="BG257" i="6"/>
  <c r="BF257" i="6"/>
  <c r="T257" i="6"/>
  <c r="R257" i="6"/>
  <c r="P257" i="6"/>
  <c r="BI255" i="6"/>
  <c r="BH255" i="6"/>
  <c r="BG255" i="6"/>
  <c r="BF255" i="6"/>
  <c r="T255" i="6"/>
  <c r="R255" i="6"/>
  <c r="P255" i="6"/>
  <c r="BI253" i="6"/>
  <c r="BH253" i="6"/>
  <c r="BG253" i="6"/>
  <c r="BF253" i="6"/>
  <c r="T253" i="6"/>
  <c r="R253" i="6"/>
  <c r="P253" i="6"/>
  <c r="BI251" i="6"/>
  <c r="BH251" i="6"/>
  <c r="BG251" i="6"/>
  <c r="BF251" i="6"/>
  <c r="T251" i="6"/>
  <c r="R251" i="6"/>
  <c r="P251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F115" i="6"/>
  <c r="E113" i="6"/>
  <c r="F89" i="6"/>
  <c r="E87" i="6"/>
  <c r="J24" i="6"/>
  <c r="E24" i="6"/>
  <c r="J118" i="6" s="1"/>
  <c r="J23" i="6"/>
  <c r="J21" i="6"/>
  <c r="E21" i="6"/>
  <c r="J117" i="6" s="1"/>
  <c r="J20" i="6"/>
  <c r="J18" i="6"/>
  <c r="E18" i="6"/>
  <c r="F92" i="6" s="1"/>
  <c r="J17" i="6"/>
  <c r="J15" i="6"/>
  <c r="E15" i="6"/>
  <c r="F91" i="6" s="1"/>
  <c r="J14" i="6"/>
  <c r="J12" i="6"/>
  <c r="J115" i="6" s="1"/>
  <c r="E7" i="6"/>
  <c r="E111" i="6"/>
  <c r="J37" i="5"/>
  <c r="J36" i="5"/>
  <c r="AY98" i="1" s="1"/>
  <c r="J35" i="5"/>
  <c r="AX98" i="1" s="1"/>
  <c r="BI297" i="5"/>
  <c r="BH297" i="5"/>
  <c r="BG297" i="5"/>
  <c r="BF297" i="5"/>
  <c r="T297" i="5"/>
  <c r="R297" i="5"/>
  <c r="P297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91" i="5"/>
  <c r="BH291" i="5"/>
  <c r="BG291" i="5"/>
  <c r="BF291" i="5"/>
  <c r="T291" i="5"/>
  <c r="R291" i="5"/>
  <c r="P291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80" i="5"/>
  <c r="BH280" i="5"/>
  <c r="BG280" i="5"/>
  <c r="BF280" i="5"/>
  <c r="T280" i="5"/>
  <c r="R280" i="5"/>
  <c r="P280" i="5"/>
  <c r="BI278" i="5"/>
  <c r="BH278" i="5"/>
  <c r="BG278" i="5"/>
  <c r="BF278" i="5"/>
  <c r="T278" i="5"/>
  <c r="R278" i="5"/>
  <c r="P278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6" i="5"/>
  <c r="BH206" i="5"/>
  <c r="BG206" i="5"/>
  <c r="BF206" i="5"/>
  <c r="T206" i="5"/>
  <c r="R206" i="5"/>
  <c r="P206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F115" i="5"/>
  <c r="E113" i="5"/>
  <c r="F89" i="5"/>
  <c r="E87" i="5"/>
  <c r="J24" i="5"/>
  <c r="E24" i="5"/>
  <c r="J92" i="5" s="1"/>
  <c r="J23" i="5"/>
  <c r="J21" i="5"/>
  <c r="E21" i="5"/>
  <c r="J91" i="5"/>
  <c r="J20" i="5"/>
  <c r="J18" i="5"/>
  <c r="E18" i="5"/>
  <c r="F118" i="5" s="1"/>
  <c r="J17" i="5"/>
  <c r="J15" i="5"/>
  <c r="E15" i="5"/>
  <c r="F117" i="5" s="1"/>
  <c r="J14" i="5"/>
  <c r="J12" i="5"/>
  <c r="J89" i="5"/>
  <c r="E7" i="5"/>
  <c r="E85" i="5" s="1"/>
  <c r="J37" i="4"/>
  <c r="J36" i="4"/>
  <c r="AY97" i="1" s="1"/>
  <c r="J35" i="4"/>
  <c r="AX97" i="1" s="1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F115" i="4"/>
  <c r="E113" i="4"/>
  <c r="F89" i="4"/>
  <c r="E87" i="4"/>
  <c r="J24" i="4"/>
  <c r="E24" i="4"/>
  <c r="J118" i="4" s="1"/>
  <c r="J23" i="4"/>
  <c r="J21" i="4"/>
  <c r="E21" i="4"/>
  <c r="J91" i="4" s="1"/>
  <c r="J20" i="4"/>
  <c r="J18" i="4"/>
  <c r="E18" i="4"/>
  <c r="F118" i="4"/>
  <c r="J17" i="4"/>
  <c r="J15" i="4"/>
  <c r="E15" i="4"/>
  <c r="F117" i="4" s="1"/>
  <c r="J14" i="4"/>
  <c r="J12" i="4"/>
  <c r="J89" i="4" s="1"/>
  <c r="E7" i="4"/>
  <c r="E111" i="4" s="1"/>
  <c r="J37" i="3"/>
  <c r="J36" i="3"/>
  <c r="AY96" i="1"/>
  <c r="J35" i="3"/>
  <c r="AX96" i="1" s="1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F115" i="3"/>
  <c r="E113" i="3"/>
  <c r="F89" i="3"/>
  <c r="E87" i="3"/>
  <c r="J24" i="3"/>
  <c r="E24" i="3"/>
  <c r="J118" i="3" s="1"/>
  <c r="J23" i="3"/>
  <c r="J21" i="3"/>
  <c r="E21" i="3"/>
  <c r="J117" i="3" s="1"/>
  <c r="J20" i="3"/>
  <c r="J18" i="3"/>
  <c r="E18" i="3"/>
  <c r="F92" i="3" s="1"/>
  <c r="J17" i="3"/>
  <c r="J15" i="3"/>
  <c r="E15" i="3"/>
  <c r="F91" i="3" s="1"/>
  <c r="J14" i="3"/>
  <c r="J12" i="3"/>
  <c r="J115" i="3" s="1"/>
  <c r="E7" i="3"/>
  <c r="E85" i="3" s="1"/>
  <c r="J37" i="2"/>
  <c r="J36" i="2"/>
  <c r="AY95" i="1" s="1"/>
  <c r="J35" i="2"/>
  <c r="AX95" i="1" s="1"/>
  <c r="BI329" i="2"/>
  <c r="BH329" i="2"/>
  <c r="BG329" i="2"/>
  <c r="BF329" i="2"/>
  <c r="T329" i="2"/>
  <c r="T328" i="2"/>
  <c r="R329" i="2"/>
  <c r="R328" i="2"/>
  <c r="P329" i="2"/>
  <c r="P328" i="2" s="1"/>
  <c r="BI326" i="2"/>
  <c r="BH326" i="2"/>
  <c r="BG326" i="2"/>
  <c r="BF326" i="2"/>
  <c r="T326" i="2"/>
  <c r="T325" i="2" s="1"/>
  <c r="R326" i="2"/>
  <c r="R325" i="2"/>
  <c r="P326" i="2"/>
  <c r="P325" i="2"/>
  <c r="BI323" i="2"/>
  <c r="BH323" i="2"/>
  <c r="BG323" i="2"/>
  <c r="BF323" i="2"/>
  <c r="T323" i="2"/>
  <c r="T322" i="2" s="1"/>
  <c r="R323" i="2"/>
  <c r="R322" i="2" s="1"/>
  <c r="P323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F120" i="2"/>
  <c r="E118" i="2"/>
  <c r="F89" i="2"/>
  <c r="E87" i="2"/>
  <c r="J24" i="2"/>
  <c r="E24" i="2"/>
  <c r="J123" i="2" s="1"/>
  <c r="J23" i="2"/>
  <c r="J21" i="2"/>
  <c r="E21" i="2"/>
  <c r="J122" i="2" s="1"/>
  <c r="J20" i="2"/>
  <c r="J18" i="2"/>
  <c r="E18" i="2"/>
  <c r="F92" i="2"/>
  <c r="J17" i="2"/>
  <c r="J15" i="2"/>
  <c r="E15" i="2"/>
  <c r="F122" i="2" s="1"/>
  <c r="J14" i="2"/>
  <c r="J12" i="2"/>
  <c r="J89" i="2" s="1"/>
  <c r="E7" i="2"/>
  <c r="E116" i="2"/>
  <c r="L90" i="1"/>
  <c r="AM90" i="1"/>
  <c r="AM89" i="1"/>
  <c r="L89" i="1"/>
  <c r="AM87" i="1"/>
  <c r="L87" i="1"/>
  <c r="L85" i="1"/>
  <c r="L84" i="1"/>
  <c r="J241" i="2"/>
  <c r="J183" i="2"/>
  <c r="J293" i="2"/>
  <c r="J199" i="2"/>
  <c r="BK129" i="2"/>
  <c r="J181" i="2"/>
  <c r="J161" i="2"/>
  <c r="J229" i="2"/>
  <c r="J279" i="2"/>
  <c r="J326" i="2"/>
  <c r="BK255" i="2"/>
  <c r="J137" i="2"/>
  <c r="J255" i="2"/>
  <c r="BK299" i="2"/>
  <c r="BK137" i="2"/>
  <c r="BK270" i="3"/>
  <c r="BK245" i="3"/>
  <c r="J166" i="3"/>
  <c r="J253" i="3"/>
  <c r="J268" i="3"/>
  <c r="J128" i="3"/>
  <c r="J255" i="3"/>
  <c r="BK150" i="3"/>
  <c r="J156" i="3"/>
  <c r="J132" i="3"/>
  <c r="BK219" i="3"/>
  <c r="J223" i="3"/>
  <c r="BK164" i="3"/>
  <c r="J168" i="4"/>
  <c r="BK148" i="4"/>
  <c r="BK215" i="4"/>
  <c r="J184" i="4"/>
  <c r="BK243" i="4"/>
  <c r="J277" i="4"/>
  <c r="BK156" i="4"/>
  <c r="J297" i="4"/>
  <c r="J259" i="4"/>
  <c r="J146" i="4"/>
  <c r="BK186" i="4"/>
  <c r="BK275" i="4"/>
  <c r="J281" i="4"/>
  <c r="J206" i="4"/>
  <c r="BK255" i="4"/>
  <c r="BK180" i="4"/>
  <c r="J231" i="5"/>
  <c r="BK223" i="5"/>
  <c r="BK247" i="5"/>
  <c r="BK211" i="5"/>
  <c r="J170" i="5"/>
  <c r="BK275" i="6"/>
  <c r="J239" i="6"/>
  <c r="J279" i="6"/>
  <c r="J275" i="6"/>
  <c r="J243" i="6"/>
  <c r="J229" i="6"/>
  <c r="BK209" i="6"/>
  <c r="BK178" i="6"/>
  <c r="BK195" i="7"/>
  <c r="J159" i="7"/>
  <c r="J137" i="7"/>
  <c r="J163" i="7"/>
  <c r="BK235" i="7"/>
  <c r="BK169" i="7"/>
  <c r="J195" i="7"/>
  <c r="BK172" i="8"/>
  <c r="BK245" i="8"/>
  <c r="BK274" i="8"/>
  <c r="J144" i="8"/>
  <c r="J168" i="8"/>
  <c r="J211" i="8"/>
  <c r="J127" i="9"/>
  <c r="BK127" i="9"/>
  <c r="J165" i="10"/>
  <c r="BK163" i="10"/>
  <c r="J149" i="10"/>
  <c r="J139" i="10"/>
  <c r="BK130" i="10"/>
  <c r="J259" i="2"/>
  <c r="J175" i="2"/>
  <c r="J133" i="2"/>
  <c r="J185" i="2"/>
  <c r="BK241" i="2"/>
  <c r="J273" i="2"/>
  <c r="J149" i="2"/>
  <c r="BK285" i="2"/>
  <c r="BK227" i="2"/>
  <c r="J287" i="2"/>
  <c r="BK326" i="2"/>
  <c r="BK314" i="2"/>
  <c r="J227" i="2"/>
  <c r="J323" i="2"/>
  <c r="BK291" i="2"/>
  <c r="J217" i="3"/>
  <c r="J138" i="3"/>
  <c r="J270" i="3"/>
  <c r="J241" i="3"/>
  <c r="BK130" i="3"/>
  <c r="J229" i="3"/>
  <c r="J219" i="3"/>
  <c r="J184" i="3"/>
  <c r="BK154" i="3"/>
  <c r="BK142" i="3"/>
  <c r="J150" i="3"/>
  <c r="BK172" i="4"/>
  <c r="J261" i="4"/>
  <c r="BK132" i="4"/>
  <c r="J192" i="4"/>
  <c r="J286" i="4"/>
  <c r="BK251" i="4"/>
  <c r="BK170" i="4"/>
  <c r="BK190" i="4"/>
  <c r="BK178" i="4"/>
  <c r="J297" i="5"/>
  <c r="BK229" i="5"/>
  <c r="J206" i="5"/>
  <c r="J284" i="5"/>
  <c r="BK148" i="5"/>
  <c r="BK271" i="5"/>
  <c r="BK168" i="5"/>
  <c r="J186" i="5"/>
  <c r="BK186" i="5"/>
  <c r="J154" i="5"/>
  <c r="J138" i="5"/>
  <c r="BK231" i="5"/>
  <c r="BK233" i="5"/>
  <c r="J245" i="5"/>
  <c r="BK178" i="5"/>
  <c r="J136" i="5"/>
  <c r="BK249" i="5"/>
  <c r="J168" i="5"/>
  <c r="J277" i="6"/>
  <c r="BK243" i="6"/>
  <c r="J172" i="6"/>
  <c r="BK229" i="6"/>
  <c r="J251" i="6"/>
  <c r="BK166" i="6"/>
  <c r="BK174" i="6"/>
  <c r="BK136" i="6"/>
  <c r="BK146" i="6"/>
  <c r="J124" i="6"/>
  <c r="BK215" i="6"/>
  <c r="BK138" i="6"/>
  <c r="J140" i="6"/>
  <c r="J241" i="6"/>
  <c r="J162" i="6"/>
  <c r="J136" i="6"/>
  <c r="J237" i="7"/>
  <c r="BK163" i="7"/>
  <c r="J275" i="7"/>
  <c r="BK183" i="7"/>
  <c r="BK320" i="7"/>
  <c r="J299" i="7"/>
  <c r="BK251" i="7"/>
  <c r="BK177" i="7"/>
  <c r="J316" i="7"/>
  <c r="BK293" i="7"/>
  <c r="J273" i="7"/>
  <c r="BK173" i="7"/>
  <c r="J245" i="7"/>
  <c r="BK147" i="7"/>
  <c r="BK229" i="7"/>
  <c r="J131" i="7"/>
  <c r="J251" i="7"/>
  <c r="J263" i="7"/>
  <c r="BK245" i="7"/>
  <c r="BK161" i="7"/>
  <c r="J253" i="7"/>
  <c r="BK167" i="7"/>
  <c r="BK127" i="7"/>
  <c r="BK140" i="8"/>
  <c r="J271" i="8"/>
  <c r="J209" i="8"/>
  <c r="J253" i="8"/>
  <c r="J170" i="8"/>
  <c r="J282" i="8"/>
  <c r="BK261" i="8"/>
  <c r="J215" i="8"/>
  <c r="BK271" i="8"/>
  <c r="BK164" i="8"/>
  <c r="J253" i="2"/>
  <c r="BK229" i="2"/>
  <c r="J249" i="2"/>
  <c r="BK251" i="2"/>
  <c r="BK275" i="2"/>
  <c r="J222" i="2"/>
  <c r="BK283" i="2"/>
  <c r="BK187" i="2"/>
  <c r="BK210" i="2"/>
  <c r="J257" i="2"/>
  <c r="BK147" i="2"/>
  <c r="J295" i="2"/>
  <c r="BK267" i="2"/>
  <c r="BK191" i="2"/>
  <c r="J289" i="2"/>
  <c r="J151" i="2"/>
  <c r="BK281" i="3"/>
  <c r="BK257" i="3"/>
  <c r="BK225" i="3"/>
  <c r="J194" i="3"/>
  <c r="J225" i="3"/>
  <c r="J237" i="3"/>
  <c r="J146" i="3"/>
  <c r="BK136" i="3"/>
  <c r="BK152" i="3"/>
  <c r="BK263" i="4"/>
  <c r="BK225" i="4"/>
  <c r="J213" i="4"/>
  <c r="BK176" i="4"/>
  <c r="J126" i="4"/>
  <c r="BK301" i="4"/>
  <c r="J273" i="4"/>
  <c r="BK235" i="4"/>
  <c r="BK217" i="4"/>
  <c r="BK253" i="4"/>
  <c r="BK227" i="4"/>
  <c r="J164" i="4"/>
  <c r="BK261" i="4"/>
  <c r="BK194" i="4"/>
  <c r="BK292" i="4"/>
  <c r="J150" i="4"/>
  <c r="J253" i="4"/>
  <c r="J166" i="4"/>
  <c r="BK188" i="4"/>
  <c r="BK182" i="4"/>
  <c r="BK280" i="5"/>
  <c r="J243" i="5"/>
  <c r="BK144" i="5"/>
  <c r="J140" i="5"/>
  <c r="J289" i="5"/>
  <c r="BK295" i="5"/>
  <c r="BK235" i="5"/>
  <c r="BK166" i="5"/>
  <c r="J184" i="5"/>
  <c r="BK184" i="5"/>
  <c r="J142" i="5"/>
  <c r="J164" i="5"/>
  <c r="BK227" i="5"/>
  <c r="J278" i="5"/>
  <c r="J219" i="5"/>
  <c r="J176" i="5"/>
  <c r="BK243" i="5"/>
  <c r="J213" i="5"/>
  <c r="BK253" i="5"/>
  <c r="BK247" i="6"/>
  <c r="BK201" i="6"/>
  <c r="J264" i="6"/>
  <c r="BK257" i="6"/>
  <c r="BK172" i="6"/>
  <c r="BK237" i="6"/>
  <c r="J213" i="6"/>
  <c r="J182" i="6"/>
  <c r="BK150" i="6"/>
  <c r="J146" i="6"/>
  <c r="BK158" i="6"/>
  <c r="J233" i="7"/>
  <c r="J320" i="7"/>
  <c r="J329" i="7"/>
  <c r="BK218" i="7"/>
  <c r="J325" i="7"/>
  <c r="BK295" i="7"/>
  <c r="J271" i="7"/>
  <c r="BK214" i="7"/>
  <c r="J161" i="7"/>
  <c r="J165" i="7"/>
  <c r="BK187" i="7"/>
  <c r="BK239" i="7"/>
  <c r="J276" i="8"/>
  <c r="BK146" i="8"/>
  <c r="J152" i="8"/>
  <c r="BK208" i="2"/>
  <c r="BK277" i="2"/>
  <c r="J179" i="2"/>
  <c r="J239" i="2"/>
  <c r="J129" i="2"/>
  <c r="BK195" i="2"/>
  <c r="BK323" i="2"/>
  <c r="BK308" i="2"/>
  <c r="J141" i="2"/>
  <c r="BK259" i="2"/>
  <c r="BK243" i="2"/>
  <c r="BK303" i="2"/>
  <c r="BK231" i="2"/>
  <c r="J143" i="2"/>
  <c r="BK274" i="3"/>
  <c r="J247" i="3"/>
  <c r="BK227" i="3"/>
  <c r="J188" i="3"/>
  <c r="J261" i="3"/>
  <c r="J198" i="3"/>
  <c r="BK287" i="3"/>
  <c r="J227" i="3"/>
  <c r="BK156" i="3"/>
  <c r="BK276" i="3"/>
  <c r="J245" i="3"/>
  <c r="BK126" i="3"/>
  <c r="BK178" i="3"/>
  <c r="BK134" i="3"/>
  <c r="J231" i="3"/>
  <c r="J130" i="3"/>
  <c r="BK209" i="3"/>
  <c r="BK176" i="3"/>
  <c r="BK170" i="3"/>
  <c r="BK166" i="4"/>
  <c r="J269" i="4"/>
  <c r="J271" i="4"/>
  <c r="J180" i="4"/>
  <c r="BK229" i="4"/>
  <c r="J295" i="4"/>
  <c r="J255" i="4"/>
  <c r="J290" i="4"/>
  <c r="BK290" i="4"/>
  <c r="J247" i="4"/>
  <c r="BK196" i="4"/>
  <c r="BK247" i="4"/>
  <c r="J134" i="4"/>
  <c r="J176" i="4"/>
  <c r="BK277" i="4"/>
  <c r="BK213" i="4"/>
  <c r="BK140" i="4"/>
  <c r="BK219" i="4"/>
  <c r="BK130" i="4"/>
  <c r="BK278" i="5"/>
  <c r="J223" i="5"/>
  <c r="J198" i="5"/>
  <c r="BK293" i="5"/>
  <c r="J267" i="5"/>
  <c r="J180" i="5"/>
  <c r="J148" i="5"/>
  <c r="BK279" i="6"/>
  <c r="BK251" i="6"/>
  <c r="BK205" i="6"/>
  <c r="BK277" i="6"/>
  <c r="BK168" i="6"/>
  <c r="BK245" i="6"/>
  <c r="J237" i="6"/>
  <c r="J207" i="6"/>
  <c r="J186" i="6"/>
  <c r="BK180" i="6"/>
  <c r="BK219" i="6"/>
  <c r="J128" i="6"/>
  <c r="BK154" i="6"/>
  <c r="J295" i="7"/>
  <c r="J173" i="7"/>
  <c r="BK265" i="7"/>
  <c r="J322" i="7"/>
  <c r="J303" i="7"/>
  <c r="J269" i="7"/>
  <c r="J129" i="7"/>
  <c r="J305" i="7"/>
  <c r="BK279" i="7"/>
  <c r="J216" i="7"/>
  <c r="J265" i="7"/>
  <c r="J145" i="7"/>
  <c r="J220" i="7"/>
  <c r="BK151" i="7"/>
  <c r="BK137" i="7"/>
  <c r="J175" i="7"/>
  <c r="BK202" i="7"/>
  <c r="BK129" i="7"/>
  <c r="J178" i="8"/>
  <c r="BK241" i="8"/>
  <c r="J136" i="8"/>
  <c r="BK192" i="8"/>
  <c r="J138" i="8"/>
  <c r="BK280" i="8"/>
  <c r="J227" i="8"/>
  <c r="BK141" i="9"/>
  <c r="BK136" i="9"/>
  <c r="J158" i="10"/>
  <c r="BK143" i="10"/>
  <c r="BK149" i="10"/>
  <c r="BK279" i="2"/>
  <c r="BK171" i="2"/>
  <c r="J216" i="2"/>
  <c r="BK239" i="2"/>
  <c r="J159" i="2"/>
  <c r="BK155" i="2"/>
  <c r="J265" i="2"/>
  <c r="J145" i="2"/>
  <c r="J189" i="2"/>
  <c r="BK253" i="2"/>
  <c r="J139" i="2"/>
  <c r="BK181" i="2"/>
  <c r="BK297" i="2"/>
  <c r="BK185" i="2"/>
  <c r="BK306" i="2"/>
  <c r="BK159" i="2"/>
  <c r="BK135" i="2"/>
  <c r="J263" i="3"/>
  <c r="BK243" i="3"/>
  <c r="J190" i="3"/>
  <c r="J283" i="3"/>
  <c r="BK239" i="3"/>
  <c r="BK132" i="3"/>
  <c r="BK251" i="3"/>
  <c r="BK205" i="3"/>
  <c r="J285" i="3"/>
  <c r="J251" i="3"/>
  <c r="J174" i="3"/>
  <c r="BK160" i="3"/>
  <c r="BK174" i="3"/>
  <c r="J235" i="3"/>
  <c r="BK207" i="3"/>
  <c r="J233" i="3"/>
  <c r="BK148" i="3"/>
  <c r="J209" i="3"/>
  <c r="J142" i="3"/>
  <c r="J142" i="4"/>
  <c r="BK233" i="4"/>
  <c r="BK267" i="4"/>
  <c r="J178" i="4"/>
  <c r="BK259" i="4"/>
  <c r="J299" i="4"/>
  <c r="J265" i="4"/>
  <c r="BK154" i="4"/>
  <c r="BK281" i="4"/>
  <c r="J251" i="4"/>
  <c r="BK198" i="4"/>
  <c r="BK162" i="4"/>
  <c r="J211" i="4"/>
  <c r="J138" i="4"/>
  <c r="BK265" i="4"/>
  <c r="BK136" i="4"/>
  <c r="J257" i="4"/>
  <c r="J217" i="4"/>
  <c r="J154" i="4"/>
  <c r="BK160" i="4"/>
  <c r="BK134" i="4"/>
  <c r="BK284" i="5"/>
  <c r="J263" i="5"/>
  <c r="BK192" i="5"/>
  <c r="J192" i="5"/>
  <c r="BK126" i="5"/>
  <c r="J166" i="5"/>
  <c r="J273" i="5"/>
  <c r="J194" i="5"/>
  <c r="BK164" i="5"/>
  <c r="J144" i="5"/>
  <c r="J188" i="5"/>
  <c r="BK158" i="5"/>
  <c r="BK154" i="5"/>
  <c r="J128" i="5"/>
  <c r="BK174" i="5"/>
  <c r="J255" i="5"/>
  <c r="BK221" i="5"/>
  <c r="BK180" i="5"/>
  <c r="BK257" i="5"/>
  <c r="BK259" i="5"/>
  <c r="J253" i="5"/>
  <c r="BK146" i="5"/>
  <c r="BK264" i="6"/>
  <c r="J257" i="6"/>
  <c r="BK217" i="6"/>
  <c r="BK195" i="6"/>
  <c r="J259" i="6"/>
  <c r="J272" i="6"/>
  <c r="BK197" i="6"/>
  <c r="BK124" i="6"/>
  <c r="BK241" i="6"/>
  <c r="BK223" i="6"/>
  <c r="J160" i="6"/>
  <c r="BK277" i="7"/>
  <c r="BK333" i="7"/>
  <c r="BK247" i="7"/>
  <c r="BK327" i="7"/>
  <c r="BK297" i="7"/>
  <c r="J226" i="7"/>
  <c r="J127" i="7"/>
  <c r="BK311" i="7"/>
  <c r="J281" i="7"/>
  <c r="J185" i="7"/>
  <c r="BK165" i="7"/>
  <c r="BK210" i="7"/>
  <c r="BK231" i="7"/>
  <c r="BK255" i="7"/>
  <c r="BK249" i="7"/>
  <c r="BK185" i="7"/>
  <c r="BK235" i="8"/>
  <c r="BK166" i="8"/>
  <c r="J142" i="8"/>
  <c r="BK182" i="8"/>
  <c r="BK203" i="8"/>
  <c r="BK154" i="8"/>
  <c r="BK158" i="8"/>
  <c r="J139" i="9"/>
  <c r="J210" i="2"/>
  <c r="BK153" i="2"/>
  <c r="BK257" i="2"/>
  <c r="BK161" i="2"/>
  <c r="J281" i="2"/>
  <c r="J318" i="2"/>
  <c r="BK281" i="2"/>
  <c r="BK143" i="2"/>
  <c r="J329" i="2"/>
  <c r="BK141" i="2"/>
  <c r="J195" i="2"/>
  <c r="BK165" i="2"/>
  <c r="J259" i="3"/>
  <c r="J239" i="3"/>
  <c r="BK203" i="3"/>
  <c r="J274" i="3"/>
  <c r="J186" i="3"/>
  <c r="BK285" i="3"/>
  <c r="J221" i="3"/>
  <c r="BK140" i="3"/>
  <c r="J257" i="3"/>
  <c r="J178" i="3"/>
  <c r="J215" i="3"/>
  <c r="J180" i="3"/>
  <c r="J140" i="3"/>
  <c r="BK194" i="3"/>
  <c r="J207" i="3"/>
  <c r="J205" i="3"/>
  <c r="J186" i="4"/>
  <c r="BK245" i="4"/>
  <c r="J239" i="4"/>
  <c r="BK138" i="4"/>
  <c r="BK273" i="4"/>
  <c r="J275" i="4"/>
  <c r="BK152" i="4"/>
  <c r="BK299" i="4"/>
  <c r="J225" i="4"/>
  <c r="J221" i="4"/>
  <c r="BK249" i="4"/>
  <c r="BK271" i="4"/>
  <c r="J202" i="4"/>
  <c r="J172" i="4"/>
  <c r="J132" i="4"/>
  <c r="J251" i="5"/>
  <c r="J132" i="5"/>
  <c r="BK128" i="5"/>
  <c r="BK138" i="5"/>
  <c r="J241" i="5"/>
  <c r="J146" i="5"/>
  <c r="BK206" i="5"/>
  <c r="J221" i="5"/>
  <c r="BK134" i="5"/>
  <c r="BK251" i="5"/>
  <c r="BK198" i="5"/>
  <c r="J249" i="5"/>
  <c r="BK255" i="5"/>
  <c r="J269" i="5"/>
  <c r="J283" i="6"/>
  <c r="BK249" i="6"/>
  <c r="J197" i="6"/>
  <c r="BK156" i="6"/>
  <c r="J199" i="6"/>
  <c r="BK213" i="6"/>
  <c r="J190" i="6"/>
  <c r="J217" i="6"/>
  <c r="J154" i="6"/>
  <c r="BK176" i="6"/>
  <c r="BK303" i="7"/>
  <c r="BK329" i="7"/>
  <c r="BK200" i="7"/>
  <c r="J289" i="7"/>
  <c r="J202" i="7"/>
  <c r="BK289" i="7"/>
  <c r="J259" i="7"/>
  <c r="J214" i="7"/>
  <c r="J239" i="7"/>
  <c r="BK263" i="7"/>
  <c r="J224" i="7"/>
  <c r="J251" i="8"/>
  <c r="J164" i="8"/>
  <c r="J134" i="8"/>
  <c r="J267" i="8"/>
  <c r="J280" i="8"/>
  <c r="J205" i="8"/>
  <c r="J203" i="8"/>
  <c r="J184" i="8"/>
  <c r="J172" i="8"/>
  <c r="BK160" i="8"/>
  <c r="J158" i="8"/>
  <c r="BK150" i="8"/>
  <c r="J132" i="8"/>
  <c r="J265" i="8"/>
  <c r="J255" i="8"/>
  <c r="J241" i="8"/>
  <c r="BK233" i="8"/>
  <c r="BK217" i="8"/>
  <c r="J201" i="8"/>
  <c r="BK293" i="8"/>
  <c r="BK265" i="8"/>
  <c r="J245" i="8"/>
  <c r="J237" i="8"/>
  <c r="BK184" i="8"/>
  <c r="J180" i="8"/>
  <c r="J128" i="8"/>
  <c r="BK291" i="8"/>
  <c r="BK257" i="8"/>
  <c r="BK215" i="8"/>
  <c r="J150" i="8"/>
  <c r="BK134" i="8"/>
  <c r="J124" i="8"/>
  <c r="J263" i="8"/>
  <c r="J249" i="8"/>
  <c r="BK227" i="8"/>
  <c r="BK176" i="8"/>
  <c r="BK138" i="8"/>
  <c r="J207" i="8"/>
  <c r="BK213" i="8"/>
  <c r="J259" i="8"/>
  <c r="J223" i="8"/>
  <c r="BK125" i="9"/>
  <c r="J131" i="9"/>
  <c r="J126" i="10"/>
  <c r="J124" i="10"/>
  <c r="BK139" i="10"/>
  <c r="BK137" i="10"/>
  <c r="J247" i="2"/>
  <c r="BK287" i="2"/>
  <c r="BK293" i="2"/>
  <c r="J131" i="2"/>
  <c r="J177" i="2"/>
  <c r="BK247" i="2"/>
  <c r="J297" i="2"/>
  <c r="BK222" i="2"/>
  <c r="BK177" i="2"/>
  <c r="J285" i="2"/>
  <c r="J291" i="2"/>
  <c r="BK312" i="2"/>
  <c r="BK175" i="2"/>
  <c r="AS94" i="1"/>
  <c r="BK259" i="3"/>
  <c r="BK233" i="3"/>
  <c r="J126" i="3"/>
  <c r="BK263" i="3"/>
  <c r="BK158" i="3"/>
  <c r="J281" i="3"/>
  <c r="BK247" i="3"/>
  <c r="BK128" i="3"/>
  <c r="BK217" i="3"/>
  <c r="BK190" i="3"/>
  <c r="BK229" i="3"/>
  <c r="BK186" i="3"/>
  <c r="BK182" i="3"/>
  <c r="BK144" i="4"/>
  <c r="J235" i="4"/>
  <c r="J219" i="4"/>
  <c r="J188" i="4"/>
  <c r="J128" i="4"/>
  <c r="J130" i="4"/>
  <c r="BK286" i="4"/>
  <c r="J162" i="4"/>
  <c r="J136" i="4"/>
  <c r="J198" i="4"/>
  <c r="J249" i="4"/>
  <c r="J194" i="4"/>
  <c r="J301" i="4"/>
  <c r="J140" i="4"/>
  <c r="J196" i="4"/>
  <c r="BK126" i="4"/>
  <c r="J229" i="4"/>
  <c r="J152" i="4"/>
  <c r="BK239" i="4"/>
  <c r="BK168" i="4"/>
  <c r="J291" i="5"/>
  <c r="BK237" i="5"/>
  <c r="J172" i="5"/>
  <c r="BK267" i="5"/>
  <c r="BK297" i="5"/>
  <c r="J247" i="5"/>
  <c r="BK176" i="5"/>
  <c r="BK215" i="5"/>
  <c r="J215" i="5"/>
  <c r="BK142" i="5"/>
  <c r="J217" i="5"/>
  <c r="BK136" i="5"/>
  <c r="J196" i="5"/>
  <c r="J271" i="5"/>
  <c r="J237" i="5"/>
  <c r="BK265" i="5"/>
  <c r="BK124" i="5"/>
  <c r="BK241" i="5"/>
  <c r="J150" i="5"/>
  <c r="J124" i="5"/>
  <c r="J281" i="6"/>
  <c r="BK255" i="6"/>
  <c r="J209" i="6"/>
  <c r="J270" i="6"/>
  <c r="BK266" i="6"/>
  <c r="J158" i="6"/>
  <c r="J134" i="6"/>
  <c r="J195" i="6"/>
  <c r="J164" i="6"/>
  <c r="BK148" i="6"/>
  <c r="J170" i="6"/>
  <c r="BK199" i="6"/>
  <c r="BK182" i="6"/>
  <c r="J150" i="6"/>
  <c r="J283" i="7"/>
  <c r="BK220" i="7"/>
  <c r="BK285" i="7"/>
  <c r="BK331" i="7"/>
  <c r="BK305" i="7"/>
  <c r="BK271" i="7"/>
  <c r="J187" i="7"/>
  <c r="BK307" i="7"/>
  <c r="BK275" i="7"/>
  <c r="J191" i="7"/>
  <c r="BK212" i="7"/>
  <c r="BK133" i="7"/>
  <c r="BK125" i="7"/>
  <c r="BK141" i="7"/>
  <c r="J212" i="7"/>
  <c r="BK237" i="7"/>
  <c r="BK204" i="7"/>
  <c r="J147" i="7"/>
  <c r="BK253" i="8"/>
  <c r="J154" i="8"/>
  <c r="BK237" i="8"/>
  <c r="BK209" i="8"/>
  <c r="J126" i="8"/>
  <c r="J235" i="8"/>
  <c r="BK174" i="8"/>
  <c r="J129" i="9"/>
  <c r="J134" i="9"/>
  <c r="J153" i="10"/>
  <c r="BK145" i="10"/>
  <c r="J156" i="10"/>
  <c r="J145" i="10"/>
  <c r="J237" i="2"/>
  <c r="J277" i="2"/>
  <c r="J155" i="2"/>
  <c r="BK263" i="2"/>
  <c r="J275" i="2"/>
  <c r="BK183" i="2"/>
  <c r="J251" i="2"/>
  <c r="BK169" i="2"/>
  <c r="J169" i="2"/>
  <c r="J214" i="2"/>
  <c r="J314" i="2"/>
  <c r="J206" i="2"/>
  <c r="BK265" i="2"/>
  <c r="BK133" i="2"/>
  <c r="BK166" i="3"/>
  <c r="J152" i="3"/>
  <c r="J267" i="4"/>
  <c r="BK196" i="5"/>
  <c r="J225" i="5"/>
  <c r="BK217" i="5"/>
  <c r="J233" i="5"/>
  <c r="J162" i="5"/>
  <c r="J126" i="5"/>
  <c r="BK269" i="5"/>
  <c r="J190" i="5"/>
  <c r="J202" i="5"/>
  <c r="J235" i="5"/>
  <c r="J265" i="5"/>
  <c r="BK128" i="6"/>
  <c r="J253" i="6"/>
  <c r="BK253" i="6"/>
  <c r="J247" i="6"/>
  <c r="J130" i="6"/>
  <c r="BK170" i="6"/>
  <c r="BK142" i="6"/>
  <c r="J201" i="6"/>
  <c r="J148" i="6"/>
  <c r="J180" i="6"/>
  <c r="J225" i="6"/>
  <c r="J126" i="6"/>
  <c r="BK221" i="6"/>
  <c r="J168" i="6"/>
  <c r="BK144" i="6"/>
  <c r="BK273" i="7"/>
  <c r="J297" i="7"/>
  <c r="BK171" i="7"/>
  <c r="BK314" i="7"/>
  <c r="J291" i="7"/>
  <c r="J279" i="7"/>
  <c r="BK216" i="7"/>
  <c r="J125" i="7"/>
  <c r="J314" i="7"/>
  <c r="J287" i="7"/>
  <c r="J243" i="7"/>
  <c r="J143" i="7"/>
  <c r="BK135" i="7"/>
  <c r="J141" i="7"/>
  <c r="J151" i="7"/>
  <c r="J181" i="7"/>
  <c r="J204" i="7"/>
  <c r="BK159" i="7"/>
  <c r="BK191" i="7"/>
  <c r="J222" i="7"/>
  <c r="BK157" i="7"/>
  <c r="BK131" i="7"/>
  <c r="J186" i="8"/>
  <c r="BK211" i="8"/>
  <c r="BK263" i="8"/>
  <c r="J196" i="8"/>
  <c r="J285" i="8"/>
  <c r="J231" i="8"/>
  <c r="J289" i="8"/>
  <c r="J162" i="8"/>
  <c r="J233" i="8"/>
  <c r="BK223" i="8"/>
  <c r="BK205" i="8"/>
  <c r="J141" i="9"/>
  <c r="BK129" i="9"/>
  <c r="BK156" i="10"/>
  <c r="J141" i="10"/>
  <c r="BK158" i="10"/>
  <c r="BK165" i="10"/>
  <c r="BK141" i="10"/>
  <c r="BK124" i="10"/>
  <c r="J269" i="2"/>
  <c r="J173" i="2"/>
  <c r="BK273" i="2"/>
  <c r="BK249" i="2"/>
  <c r="J165" i="2"/>
  <c r="BK206" i="2"/>
  <c r="BK204" i="2"/>
  <c r="BK237" i="2"/>
  <c r="J171" i="2"/>
  <c r="J204" i="2"/>
  <c r="BK295" i="2"/>
  <c r="J271" i="2"/>
  <c r="BK145" i="2"/>
  <c r="BK329" i="2"/>
  <c r="J263" i="2"/>
  <c r="J306" i="2"/>
  <c r="J187" i="2"/>
  <c r="J279" i="3"/>
  <c r="BK237" i="3"/>
  <c r="J211" i="3"/>
  <c r="BK221" i="3"/>
  <c r="J174" i="4"/>
  <c r="J227" i="4"/>
  <c r="BK206" i="4"/>
  <c r="BK158" i="4"/>
  <c r="BK303" i="4"/>
  <c r="J263" i="4"/>
  <c r="BK295" i="4"/>
  <c r="BK211" i="4"/>
  <c r="BK192" i="4"/>
  <c r="J158" i="4"/>
  <c r="J182" i="4"/>
  <c r="BK269" i="4"/>
  <c r="BK164" i="4"/>
  <c r="J231" i="4"/>
  <c r="J124" i="4"/>
  <c r="BK273" i="5"/>
  <c r="BK190" i="5"/>
  <c r="J130" i="5"/>
  <c r="J178" i="5"/>
  <c r="J259" i="5"/>
  <c r="BK162" i="5"/>
  <c r="J211" i="5"/>
  <c r="BK156" i="5"/>
  <c r="BK170" i="5"/>
  <c r="BK132" i="5"/>
  <c r="BK172" i="5"/>
  <c r="BK182" i="5"/>
  <c r="BK261" i="5"/>
  <c r="J261" i="5"/>
  <c r="J158" i="5"/>
  <c r="BK140" i="5"/>
  <c r="BK272" i="6"/>
  <c r="J219" i="6"/>
  <c r="J156" i="6"/>
  <c r="J231" i="6"/>
  <c r="J249" i="6"/>
  <c r="J176" i="6"/>
  <c r="J215" i="6"/>
  <c r="J203" i="6"/>
  <c r="J285" i="7"/>
  <c r="J327" i="7"/>
  <c r="J301" i="7"/>
  <c r="BK233" i="7"/>
  <c r="BK253" i="7"/>
  <c r="J257" i="7"/>
  <c r="J171" i="7"/>
  <c r="J241" i="7"/>
  <c r="J229" i="7"/>
  <c r="BK181" i="7"/>
  <c r="J249" i="7"/>
  <c r="J200" i="7"/>
  <c r="BK168" i="8"/>
  <c r="BK126" i="8"/>
  <c r="J130" i="8"/>
  <c r="BK148" i="8"/>
  <c r="BK247" i="8"/>
  <c r="J176" i="8"/>
  <c r="J123" i="9"/>
  <c r="J163" i="10"/>
  <c r="J132" i="10"/>
  <c r="BK160" i="10"/>
  <c r="BK126" i="10"/>
  <c r="BK218" i="2"/>
  <c r="J147" i="2"/>
  <c r="BK157" i="2"/>
  <c r="BK212" i="2"/>
  <c r="J245" i="2"/>
  <c r="J283" i="2"/>
  <c r="J208" i="2"/>
  <c r="BK139" i="2"/>
  <c r="BK179" i="2"/>
  <c r="BK320" i="2"/>
  <c r="J299" i="2"/>
  <c r="J191" i="2"/>
  <c r="J267" i="2"/>
  <c r="BK271" i="2"/>
  <c r="J308" i="2"/>
  <c r="BK131" i="2"/>
  <c r="BK235" i="2"/>
  <c r="BK149" i="2"/>
  <c r="J163" i="2"/>
  <c r="BK268" i="3"/>
  <c r="BK241" i="3"/>
  <c r="BK211" i="3"/>
  <c r="BK146" i="3"/>
  <c r="J243" i="3"/>
  <c r="J164" i="3"/>
  <c r="BK283" i="3"/>
  <c r="J170" i="3"/>
  <c r="BK124" i="3"/>
  <c r="BK261" i="3"/>
  <c r="J213" i="3"/>
  <c r="J162" i="3"/>
  <c r="J154" i="3"/>
  <c r="BK223" i="3"/>
  <c r="BK235" i="3"/>
  <c r="BK172" i="3"/>
  <c r="J134" i="3"/>
  <c r="J124" i="3"/>
  <c r="BK184" i="3"/>
  <c r="BK150" i="4"/>
  <c r="BK237" i="4"/>
  <c r="BK221" i="4"/>
  <c r="BK202" i="4"/>
  <c r="J160" i="4"/>
  <c r="J148" i="4"/>
  <c r="BK257" i="4"/>
  <c r="BK284" i="4"/>
  <c r="J237" i="4"/>
  <c r="J215" i="4"/>
  <c r="J174" i="5"/>
  <c r="J286" i="5"/>
  <c r="J156" i="5"/>
  <c r="BK286" i="5"/>
  <c r="J182" i="5"/>
  <c r="BK160" i="5"/>
  <c r="BK219" i="5"/>
  <c r="BK152" i="5"/>
  <c r="BK150" i="5"/>
  <c r="J160" i="5"/>
  <c r="J229" i="5"/>
  <c r="BK130" i="5"/>
  <c r="BK213" i="5"/>
  <c r="J152" i="5"/>
  <c r="BK188" i="5"/>
  <c r="J257" i="5"/>
  <c r="BK202" i="5"/>
  <c r="BK245" i="5"/>
  <c r="BK259" i="6"/>
  <c r="J266" i="6"/>
  <c r="BK207" i="6"/>
  <c r="BK164" i="6"/>
  <c r="BK233" i="6"/>
  <c r="J255" i="6"/>
  <c r="BK132" i="6"/>
  <c r="BK126" i="6"/>
  <c r="BK140" i="6"/>
  <c r="J211" i="6"/>
  <c r="J233" i="6"/>
  <c r="BK203" i="6"/>
  <c r="BK225" i="6"/>
  <c r="J132" i="6"/>
  <c r="BK186" i="6"/>
  <c r="BK152" i="6"/>
  <c r="J311" i="7"/>
  <c r="BK226" i="7"/>
  <c r="BK153" i="7"/>
  <c r="BK281" i="7"/>
  <c r="J169" i="7"/>
  <c r="BK316" i="7"/>
  <c r="BK301" i="7"/>
  <c r="J277" i="7"/>
  <c r="J210" i="7"/>
  <c r="J331" i="7"/>
  <c r="BK299" i="7"/>
  <c r="J218" i="7"/>
  <c r="J135" i="7"/>
  <c r="J153" i="7"/>
  <c r="J208" i="7"/>
  <c r="J235" i="7"/>
  <c r="J206" i="7"/>
  <c r="BK155" i="7"/>
  <c r="BK206" i="7"/>
  <c r="BK224" i="7"/>
  <c r="BK175" i="7"/>
  <c r="BK142" i="8"/>
  <c r="J221" i="8"/>
  <c r="BK219" i="8"/>
  <c r="BK207" i="8"/>
  <c r="J160" i="8"/>
  <c r="BK152" i="8"/>
  <c r="BK282" i="8"/>
  <c r="J257" i="8"/>
  <c r="J247" i="8"/>
  <c r="J239" i="8"/>
  <c r="BK225" i="8"/>
  <c r="BK186" i="8"/>
  <c r="J182" i="8"/>
  <c r="BK178" i="8"/>
  <c r="J293" i="8"/>
  <c r="BK289" i="8"/>
  <c r="BK276" i="8"/>
  <c r="J217" i="8"/>
  <c r="J213" i="8"/>
  <c r="BK201" i="8"/>
  <c r="BK144" i="8"/>
  <c r="BK136" i="8"/>
  <c r="BK130" i="8"/>
  <c r="J287" i="8"/>
  <c r="BK285" i="8"/>
  <c r="BK251" i="8"/>
  <c r="BK239" i="8"/>
  <c r="BK231" i="8"/>
  <c r="J192" i="8"/>
  <c r="BK170" i="8"/>
  <c r="J146" i="8"/>
  <c r="BK259" i="8"/>
  <c r="BK196" i="8"/>
  <c r="BK221" i="8"/>
  <c r="BK128" i="8"/>
  <c r="J140" i="8"/>
  <c r="J156" i="8"/>
  <c r="J166" i="8"/>
  <c r="BK134" i="9"/>
  <c r="J125" i="9"/>
  <c r="J160" i="10"/>
  <c r="J151" i="10"/>
  <c r="BK147" i="10"/>
  <c r="BK151" i="10"/>
  <c r="J147" i="10"/>
  <c r="J128" i="10"/>
  <c r="BK216" i="2"/>
  <c r="BK269" i="2"/>
  <c r="BK245" i="2"/>
  <c r="BK189" i="2"/>
  <c r="BK163" i="2"/>
  <c r="J303" i="2"/>
  <c r="J218" i="2"/>
  <c r="BK233" i="2"/>
  <c r="BK173" i="2"/>
  <c r="BK167" i="2"/>
  <c r="J243" i="2"/>
  <c r="J212" i="2"/>
  <c r="BK255" i="3"/>
  <c r="BK215" i="3"/>
  <c r="J144" i="3"/>
  <c r="J172" i="3"/>
  <c r="BK253" i="3"/>
  <c r="BK168" i="3"/>
  <c r="BK279" i="3"/>
  <c r="BK249" i="3"/>
  <c r="J176" i="3"/>
  <c r="J158" i="3"/>
  <c r="BK231" i="3"/>
  <c r="BK198" i="3"/>
  <c r="BK138" i="3"/>
  <c r="J136" i="3"/>
  <c r="J168" i="3"/>
  <c r="J190" i="4"/>
  <c r="BK231" i="4"/>
  <c r="J170" i="4"/>
  <c r="BK142" i="4"/>
  <c r="J292" i="4"/>
  <c r="J245" i="4"/>
  <c r="J303" i="4"/>
  <c r="J284" i="4"/>
  <c r="BK223" i="4"/>
  <c r="BK297" i="4"/>
  <c r="BK174" i="4"/>
  <c r="J144" i="4"/>
  <c r="J243" i="4"/>
  <c r="J156" i="4"/>
  <c r="J233" i="4"/>
  <c r="J293" i="5"/>
  <c r="BK225" i="5"/>
  <c r="J134" i="5"/>
  <c r="BK263" i="5"/>
  <c r="BK289" i="5"/>
  <c r="BK130" i="6"/>
  <c r="J245" i="6"/>
  <c r="BK160" i="6"/>
  <c r="BK281" i="6"/>
  <c r="J166" i="6"/>
  <c r="BK239" i="6"/>
  <c r="BK190" i="6"/>
  <c r="BK231" i="6"/>
  <c r="J152" i="6"/>
  <c r="J235" i="6"/>
  <c r="BK134" i="6"/>
  <c r="BK211" i="6"/>
  <c r="J142" i="6"/>
  <c r="J293" i="7"/>
  <c r="BK222" i="7"/>
  <c r="J333" i="7"/>
  <c r="BK257" i="7"/>
  <c r="BK325" i="7"/>
  <c r="J307" i="7"/>
  <c r="BK287" i="7"/>
  <c r="J247" i="7"/>
  <c r="J155" i="7"/>
  <c r="BK322" i="7"/>
  <c r="BK291" i="7"/>
  <c r="BK269" i="7"/>
  <c r="J139" i="7"/>
  <c r="BK143" i="7"/>
  <c r="J177" i="7"/>
  <c r="BK259" i="7"/>
  <c r="BK208" i="7"/>
  <c r="BK145" i="7"/>
  <c r="BK241" i="7"/>
  <c r="J179" i="7"/>
  <c r="J255" i="7"/>
  <c r="J157" i="7"/>
  <c r="BK267" i="8"/>
  <c r="BK180" i="8"/>
  <c r="BK132" i="8"/>
  <c r="BK243" i="8"/>
  <c r="BK255" i="8"/>
  <c r="BK156" i="8"/>
  <c r="J291" i="8"/>
  <c r="BK249" i="8"/>
  <c r="J219" i="8"/>
  <c r="J174" i="8"/>
  <c r="J274" i="8"/>
  <c r="J243" i="8"/>
  <c r="J225" i="8"/>
  <c r="BK124" i="8"/>
  <c r="BK139" i="9"/>
  <c r="BK123" i="9"/>
  <c r="J143" i="10"/>
  <c r="BK134" i="10"/>
  <c r="J137" i="10"/>
  <c r="J130" i="10"/>
  <c r="BK132" i="10"/>
  <c r="BK199" i="2"/>
  <c r="J135" i="2"/>
  <c r="J167" i="2"/>
  <c r="J235" i="2"/>
  <c r="J153" i="2"/>
  <c r="BK289" i="2"/>
  <c r="BK214" i="2"/>
  <c r="J157" i="2"/>
  <c r="BK318" i="2"/>
  <c r="J231" i="2"/>
  <c r="J312" i="2"/>
  <c r="J320" i="2"/>
  <c r="BK151" i="2"/>
  <c r="J233" i="2"/>
  <c r="J287" i="3"/>
  <c r="J249" i="3"/>
  <c r="BK213" i="3"/>
  <c r="J276" i="3"/>
  <c r="J160" i="3"/>
  <c r="J203" i="3"/>
  <c r="BK162" i="3"/>
  <c r="BK144" i="3"/>
  <c r="BK188" i="3"/>
  <c r="J148" i="3"/>
  <c r="J182" i="3"/>
  <c r="BK180" i="3"/>
  <c r="BK128" i="4"/>
  <c r="BK146" i="4"/>
  <c r="J223" i="4"/>
  <c r="BK124" i="4"/>
  <c r="BK184" i="4"/>
  <c r="J295" i="5"/>
  <c r="J227" i="5"/>
  <c r="BK194" i="5"/>
  <c r="J280" i="5"/>
  <c r="BK291" i="5"/>
  <c r="BK270" i="6"/>
  <c r="J221" i="6"/>
  <c r="BK283" i="6"/>
  <c r="J178" i="6"/>
  <c r="BK235" i="6"/>
  <c r="J138" i="6"/>
  <c r="BK162" i="6"/>
  <c r="J174" i="6"/>
  <c r="J205" i="6"/>
  <c r="J223" i="6"/>
  <c r="J144" i="6"/>
  <c r="BK283" i="7"/>
  <c r="J231" i="7"/>
  <c r="BK243" i="7"/>
  <c r="J133" i="7"/>
  <c r="BK179" i="7"/>
  <c r="J167" i="7"/>
  <c r="J149" i="7"/>
  <c r="BK139" i="7"/>
  <c r="J183" i="7"/>
  <c r="BK149" i="7"/>
  <c r="J188" i="8"/>
  <c r="J261" i="8"/>
  <c r="J148" i="8"/>
  <c r="BK188" i="8"/>
  <c r="BK287" i="8"/>
  <c r="BK162" i="8"/>
  <c r="BK131" i="9"/>
  <c r="J136" i="9"/>
  <c r="BK153" i="10"/>
  <c r="BK128" i="10"/>
  <c r="J134" i="10"/>
  <c r="T128" i="2" l="1"/>
  <c r="R317" i="2"/>
  <c r="R316" i="2"/>
  <c r="P202" i="3"/>
  <c r="R123" i="4"/>
  <c r="BK123" i="5"/>
  <c r="J123" i="5" s="1"/>
  <c r="J98" i="5" s="1"/>
  <c r="T277" i="5"/>
  <c r="BK274" i="6"/>
  <c r="J274" i="6"/>
  <c r="J101" i="6"/>
  <c r="BK228" i="7"/>
  <c r="J228" i="7" s="1"/>
  <c r="J100" i="7" s="1"/>
  <c r="T324" i="7"/>
  <c r="P128" i="2"/>
  <c r="P305" i="2"/>
  <c r="P210" i="4"/>
  <c r="T288" i="5"/>
  <c r="P263" i="6"/>
  <c r="T226" i="2"/>
  <c r="P123" i="3"/>
  <c r="R267" i="3"/>
  <c r="R210" i="4"/>
  <c r="T210" i="5"/>
  <c r="T194" i="6"/>
  <c r="P228" i="7"/>
  <c r="P324" i="7"/>
  <c r="T123" i="8"/>
  <c r="P226" i="2"/>
  <c r="R202" i="3"/>
  <c r="R122" i="3" s="1"/>
  <c r="T210" i="4"/>
  <c r="T122" i="4" s="1"/>
  <c r="T121" i="4" s="1"/>
  <c r="BK277" i="5"/>
  <c r="J277" i="5"/>
  <c r="J100" i="5"/>
  <c r="R194" i="6"/>
  <c r="T124" i="7"/>
  <c r="BK324" i="7"/>
  <c r="J324" i="7" s="1"/>
  <c r="J102" i="7" s="1"/>
  <c r="T200" i="8"/>
  <c r="R128" i="2"/>
  <c r="T305" i="2"/>
  <c r="T278" i="3"/>
  <c r="P123" i="4"/>
  <c r="R294" i="4"/>
  <c r="P210" i="5"/>
  <c r="R263" i="6"/>
  <c r="R199" i="7"/>
  <c r="T313" i="7"/>
  <c r="R203" i="2"/>
  <c r="P317" i="2"/>
  <c r="P316" i="2" s="1"/>
  <c r="BK202" i="3"/>
  <c r="J202" i="3"/>
  <c r="J99" i="3"/>
  <c r="T294" i="4"/>
  <c r="BK210" i="5"/>
  <c r="BK122" i="5" s="1"/>
  <c r="J122" i="5" s="1"/>
  <c r="J97" i="5" s="1"/>
  <c r="J210" i="5"/>
  <c r="J99" i="5" s="1"/>
  <c r="P277" i="5"/>
  <c r="BK263" i="6"/>
  <c r="J263" i="6" s="1"/>
  <c r="J100" i="6" s="1"/>
  <c r="R305" i="2"/>
  <c r="P278" i="3"/>
  <c r="R283" i="4"/>
  <c r="BK194" i="6"/>
  <c r="BK122" i="6" s="1"/>
  <c r="R124" i="7"/>
  <c r="R123" i="8"/>
  <c r="BK284" i="8"/>
  <c r="J284" i="8"/>
  <c r="J101" i="8" s="1"/>
  <c r="T203" i="2"/>
  <c r="T317" i="2"/>
  <c r="T316" i="2"/>
  <c r="BK278" i="3"/>
  <c r="J278" i="3"/>
  <c r="J101" i="3" s="1"/>
  <c r="P194" i="6"/>
  <c r="P124" i="7"/>
  <c r="BK123" i="8"/>
  <c r="J123" i="8" s="1"/>
  <c r="J98" i="8" s="1"/>
  <c r="P273" i="8"/>
  <c r="P203" i="2"/>
  <c r="BK267" i="3"/>
  <c r="J267" i="3"/>
  <c r="J100" i="3"/>
  <c r="P283" i="4"/>
  <c r="R288" i="5"/>
  <c r="T199" i="7"/>
  <c r="R324" i="7"/>
  <c r="P123" i="8"/>
  <c r="T273" i="8"/>
  <c r="T123" i="3"/>
  <c r="T123" i="4"/>
  <c r="P274" i="6"/>
  <c r="BK124" i="7"/>
  <c r="BK123" i="7" s="1"/>
  <c r="BK122" i="7" s="1"/>
  <c r="J122" i="7" s="1"/>
  <c r="J30" i="7" s="1"/>
  <c r="J124" i="7"/>
  <c r="J98" i="7" s="1"/>
  <c r="BK313" i="7"/>
  <c r="J313" i="7"/>
  <c r="J101" i="7" s="1"/>
  <c r="R226" i="2"/>
  <c r="P267" i="3"/>
  <c r="T283" i="4"/>
  <c r="R210" i="5"/>
  <c r="T263" i="6"/>
  <c r="R228" i="7"/>
  <c r="BK226" i="2"/>
  <c r="J226" i="2"/>
  <c r="J100" i="2" s="1"/>
  <c r="T202" i="3"/>
  <c r="BK294" i="4"/>
  <c r="J294" i="4" s="1"/>
  <c r="J101" i="4" s="1"/>
  <c r="T123" i="5"/>
  <c r="T122" i="5" s="1"/>
  <c r="T121" i="5" s="1"/>
  <c r="BK288" i="5"/>
  <c r="J288" i="5" s="1"/>
  <c r="J101" i="5" s="1"/>
  <c r="P123" i="6"/>
  <c r="P122" i="6" s="1"/>
  <c r="P121" i="6" s="1"/>
  <c r="AU99" i="1" s="1"/>
  <c r="R274" i="6"/>
  <c r="P284" i="8"/>
  <c r="BK203" i="2"/>
  <c r="J203" i="2" s="1"/>
  <c r="J99" i="2" s="1"/>
  <c r="BK317" i="2"/>
  <c r="BK123" i="3"/>
  <c r="BK122" i="3"/>
  <c r="J122" i="3" s="1"/>
  <c r="J97" i="3" s="1"/>
  <c r="BK121" i="3"/>
  <c r="J121" i="3" s="1"/>
  <c r="T267" i="3"/>
  <c r="BK123" i="4"/>
  <c r="J123" i="4"/>
  <c r="J98" i="4" s="1"/>
  <c r="P294" i="4"/>
  <c r="P123" i="5"/>
  <c r="P122" i="5" s="1"/>
  <c r="P121" i="5" s="1"/>
  <c r="AU98" i="1" s="1"/>
  <c r="R277" i="5"/>
  <c r="R123" i="6"/>
  <c r="R122" i="6"/>
  <c r="R121" i="6"/>
  <c r="R200" i="8"/>
  <c r="R284" i="8"/>
  <c r="R122" i="9"/>
  <c r="R121" i="9" s="1"/>
  <c r="R133" i="9"/>
  <c r="P138" i="9"/>
  <c r="R123" i="10"/>
  <c r="T136" i="10"/>
  <c r="BK128" i="2"/>
  <c r="J128" i="2" s="1"/>
  <c r="J98" i="2" s="1"/>
  <c r="BK305" i="2"/>
  <c r="J305" i="2"/>
  <c r="J101" i="2" s="1"/>
  <c r="R123" i="3"/>
  <c r="BK283" i="4"/>
  <c r="J283" i="4"/>
  <c r="J100" i="4"/>
  <c r="R123" i="5"/>
  <c r="R122" i="5" s="1"/>
  <c r="R121" i="5" s="1"/>
  <c r="P288" i="5"/>
  <c r="BK123" i="6"/>
  <c r="T274" i="6"/>
  <c r="BK199" i="7"/>
  <c r="J199" i="7"/>
  <c r="J99" i="7"/>
  <c r="R313" i="7"/>
  <c r="BK273" i="8"/>
  <c r="J273" i="8"/>
  <c r="J100" i="8"/>
  <c r="T122" i="9"/>
  <c r="T121" i="9"/>
  <c r="T133" i="9"/>
  <c r="R138" i="9"/>
  <c r="T123" i="10"/>
  <c r="P136" i="10"/>
  <c r="R155" i="10"/>
  <c r="P199" i="7"/>
  <c r="P313" i="7"/>
  <c r="P200" i="8"/>
  <c r="T284" i="8"/>
  <c r="P122" i="9"/>
  <c r="BK133" i="9"/>
  <c r="J133" i="9"/>
  <c r="J99" i="9" s="1"/>
  <c r="BK138" i="9"/>
  <c r="J138" i="9"/>
  <c r="J100" i="9" s="1"/>
  <c r="BK123" i="10"/>
  <c r="J123" i="10"/>
  <c r="J98" i="10"/>
  <c r="BK136" i="10"/>
  <c r="J136" i="10"/>
  <c r="J99" i="10"/>
  <c r="BK155" i="10"/>
  <c r="J155" i="10"/>
  <c r="J100" i="10" s="1"/>
  <c r="T155" i="10"/>
  <c r="R162" i="10"/>
  <c r="R278" i="3"/>
  <c r="BK210" i="4"/>
  <c r="J210" i="4"/>
  <c r="J99" i="4"/>
  <c r="T123" i="6"/>
  <c r="T122" i="6"/>
  <c r="T121" i="6"/>
  <c r="T228" i="7"/>
  <c r="BK200" i="8"/>
  <c r="J200" i="8" s="1"/>
  <c r="J99" i="8" s="1"/>
  <c r="R273" i="8"/>
  <c r="BK122" i="9"/>
  <c r="BK121" i="9"/>
  <c r="BK120" i="9"/>
  <c r="J120" i="9"/>
  <c r="J30" i="9" s="1"/>
  <c r="P133" i="9"/>
  <c r="T138" i="9"/>
  <c r="P123" i="10"/>
  <c r="P122" i="10" s="1"/>
  <c r="P121" i="10" s="1"/>
  <c r="AU103" i="1" s="1"/>
  <c r="R136" i="10"/>
  <c r="P155" i="10"/>
  <c r="BK162" i="10"/>
  <c r="J162" i="10"/>
  <c r="J101" i="10"/>
  <c r="P162" i="10"/>
  <c r="T162" i="10"/>
  <c r="BK322" i="2"/>
  <c r="J322" i="2"/>
  <c r="J104" i="2" s="1"/>
  <c r="BK328" i="2"/>
  <c r="J328" i="2" s="1"/>
  <c r="J106" i="2" s="1"/>
  <c r="BK325" i="2"/>
  <c r="J325" i="2" s="1"/>
  <c r="J105" i="2" s="1"/>
  <c r="F92" i="10"/>
  <c r="E111" i="10"/>
  <c r="BE128" i="10"/>
  <c r="J121" i="9"/>
  <c r="J97" i="9"/>
  <c r="BE132" i="10"/>
  <c r="BE139" i="10"/>
  <c r="BE143" i="10"/>
  <c r="BE147" i="10"/>
  <c r="BE158" i="10"/>
  <c r="BE137" i="10"/>
  <c r="BE153" i="10"/>
  <c r="BE160" i="10"/>
  <c r="BE163" i="10"/>
  <c r="BE126" i="10"/>
  <c r="BE149" i="10"/>
  <c r="J122" i="9"/>
  <c r="J98" i="9" s="1"/>
  <c r="J115" i="10"/>
  <c r="BE151" i="10"/>
  <c r="BE165" i="10"/>
  <c r="BE124" i="10"/>
  <c r="BE156" i="10"/>
  <c r="BE134" i="10"/>
  <c r="BE141" i="10"/>
  <c r="BE130" i="10"/>
  <c r="BE145" i="10"/>
  <c r="E110" i="9"/>
  <c r="BE139" i="9"/>
  <c r="J89" i="9"/>
  <c r="F92" i="9"/>
  <c r="BE127" i="9"/>
  <c r="BE131" i="9"/>
  <c r="BE136" i="9"/>
  <c r="BE141" i="9"/>
  <c r="BE125" i="9"/>
  <c r="BE129" i="9"/>
  <c r="BE134" i="9"/>
  <c r="BE123" i="9"/>
  <c r="BE168" i="8"/>
  <c r="BE170" i="8"/>
  <c r="BE178" i="8"/>
  <c r="BE203" i="8"/>
  <c r="BE213" i="8"/>
  <c r="BE217" i="8"/>
  <c r="BE271" i="8"/>
  <c r="BE124" i="8"/>
  <c r="BE128" i="8"/>
  <c r="BE132" i="8"/>
  <c r="BE251" i="8"/>
  <c r="BE274" i="8"/>
  <c r="F91" i="8"/>
  <c r="BE180" i="8"/>
  <c r="BE188" i="8"/>
  <c r="BE209" i="8"/>
  <c r="BE225" i="8"/>
  <c r="J92" i="8"/>
  <c r="BE130" i="8"/>
  <c r="BE265" i="8"/>
  <c r="BE245" i="8"/>
  <c r="BE255" i="8"/>
  <c r="BE276" i="8"/>
  <c r="BE285" i="8"/>
  <c r="E111" i="8"/>
  <c r="BE146" i="8"/>
  <c r="BE150" i="8"/>
  <c r="BE160" i="8"/>
  <c r="BE174" i="8"/>
  <c r="BE182" i="8"/>
  <c r="BE221" i="8"/>
  <c r="BE237" i="8"/>
  <c r="BE261" i="8"/>
  <c r="BE280" i="8"/>
  <c r="J89" i="8"/>
  <c r="F118" i="8"/>
  <c r="BE152" i="8"/>
  <c r="BE196" i="8"/>
  <c r="BE233" i="8"/>
  <c r="BE241" i="8"/>
  <c r="BE253" i="8"/>
  <c r="BE267" i="8"/>
  <c r="BE282" i="8"/>
  <c r="BE293" i="8"/>
  <c r="BE207" i="8"/>
  <c r="BE247" i="8"/>
  <c r="BE287" i="8"/>
  <c r="J117" i="8"/>
  <c r="BE164" i="8"/>
  <c r="BE192" i="8"/>
  <c r="BE205" i="8"/>
  <c r="BE219" i="8"/>
  <c r="BE227" i="8"/>
  <c r="BE249" i="8"/>
  <c r="BE259" i="8"/>
  <c r="BE289" i="8"/>
  <c r="BE291" i="8"/>
  <c r="BE134" i="8"/>
  <c r="BE138" i="8"/>
  <c r="BE140" i="8"/>
  <c r="BE144" i="8"/>
  <c r="BE162" i="8"/>
  <c r="BE176" i="8"/>
  <c r="BE186" i="8"/>
  <c r="BE223" i="8"/>
  <c r="BE235" i="8"/>
  <c r="BE142" i="8"/>
  <c r="BE154" i="8"/>
  <c r="BE126" i="8"/>
  <c r="BE166" i="8"/>
  <c r="BE184" i="8"/>
  <c r="BE211" i="8"/>
  <c r="BE243" i="8"/>
  <c r="BE257" i="8"/>
  <c r="BE158" i="8"/>
  <c r="BE172" i="8"/>
  <c r="BE148" i="8"/>
  <c r="BE201" i="8"/>
  <c r="BE231" i="8"/>
  <c r="BE263" i="8"/>
  <c r="BE136" i="8"/>
  <c r="BE156" i="8"/>
  <c r="BE215" i="8"/>
  <c r="BE239" i="8"/>
  <c r="F91" i="7"/>
  <c r="J119" i="7"/>
  <c r="BE171" i="7"/>
  <c r="BE226" i="7"/>
  <c r="BE177" i="7"/>
  <c r="BE191" i="7"/>
  <c r="BE206" i="7"/>
  <c r="BE247" i="7"/>
  <c r="BE135" i="7"/>
  <c r="BE214" i="7"/>
  <c r="F119" i="7"/>
  <c r="BE141" i="7"/>
  <c r="BE218" i="7"/>
  <c r="BE224" i="7"/>
  <c r="BE231" i="7"/>
  <c r="J91" i="7"/>
  <c r="BE127" i="7"/>
  <c r="BE139" i="7"/>
  <c r="BE151" i="7"/>
  <c r="BE165" i="7"/>
  <c r="BE169" i="7"/>
  <c r="BE173" i="7"/>
  <c r="BE200" i="7"/>
  <c r="BE216" i="7"/>
  <c r="BE251" i="7"/>
  <c r="BE255" i="7"/>
  <c r="J116" i="7"/>
  <c r="BE212" i="7"/>
  <c r="J123" i="6"/>
  <c r="J98" i="6" s="1"/>
  <c r="BE149" i="7"/>
  <c r="BE159" i="7"/>
  <c r="BE185" i="7"/>
  <c r="BE195" i="7"/>
  <c r="BE222" i="7"/>
  <c r="BE241" i="7"/>
  <c r="BE245" i="7"/>
  <c r="BE133" i="7"/>
  <c r="BE145" i="7"/>
  <c r="BE153" i="7"/>
  <c r="BE157" i="7"/>
  <c r="BE163" i="7"/>
  <c r="BE187" i="7"/>
  <c r="BE202" i="7"/>
  <c r="BE233" i="7"/>
  <c r="E112" i="7"/>
  <c r="BE210" i="7"/>
  <c r="BE229" i="7"/>
  <c r="BE253" i="7"/>
  <c r="BE143" i="7"/>
  <c r="BE208" i="7"/>
  <c r="BE179" i="7"/>
  <c r="BE204" i="7"/>
  <c r="BE235" i="7"/>
  <c r="BE257" i="7"/>
  <c r="BE259" i="7"/>
  <c r="BE327" i="7"/>
  <c r="BE329" i="7"/>
  <c r="BE161" i="7"/>
  <c r="BE167" i="7"/>
  <c r="BE181" i="7"/>
  <c r="BE220" i="7"/>
  <c r="BE239" i="7"/>
  <c r="BE243" i="7"/>
  <c r="BE265" i="7"/>
  <c r="BE279" i="7"/>
  <c r="BE291" i="7"/>
  <c r="BE311" i="7"/>
  <c r="BE331" i="7"/>
  <c r="BE125" i="7"/>
  <c r="BE129" i="7"/>
  <c r="BE147" i="7"/>
  <c r="BE155" i="7"/>
  <c r="BE237" i="7"/>
  <c r="BE263" i="7"/>
  <c r="BE271" i="7"/>
  <c r="BE273" i="7"/>
  <c r="BE277" i="7"/>
  <c r="BE283" i="7"/>
  <c r="BE287" i="7"/>
  <c r="BE293" i="7"/>
  <c r="BE295" i="7"/>
  <c r="BE299" i="7"/>
  <c r="BE303" i="7"/>
  <c r="BE307" i="7"/>
  <c r="BE314" i="7"/>
  <c r="BE322" i="7"/>
  <c r="BE325" i="7"/>
  <c r="BE333" i="7"/>
  <c r="BE131" i="7"/>
  <c r="BE137" i="7"/>
  <c r="BE175" i="7"/>
  <c r="BE183" i="7"/>
  <c r="BE249" i="7"/>
  <c r="BE269" i="7"/>
  <c r="BE275" i="7"/>
  <c r="BE281" i="7"/>
  <c r="BE285" i="7"/>
  <c r="BE289" i="7"/>
  <c r="BE297" i="7"/>
  <c r="BE301" i="7"/>
  <c r="BE305" i="7"/>
  <c r="BE316" i="7"/>
  <c r="BE320" i="7"/>
  <c r="F117" i="6"/>
  <c r="BE146" i="6"/>
  <c r="BE199" i="6"/>
  <c r="BE217" i="6"/>
  <c r="BE211" i="6"/>
  <c r="BE156" i="6"/>
  <c r="BE172" i="6"/>
  <c r="BE186" i="6"/>
  <c r="BE205" i="6"/>
  <c r="J92" i="6"/>
  <c r="F118" i="6"/>
  <c r="BE134" i="6"/>
  <c r="BE142" i="6"/>
  <c r="BE168" i="6"/>
  <c r="BE176" i="6"/>
  <c r="BE182" i="6"/>
  <c r="BE231" i="6"/>
  <c r="BE166" i="6"/>
  <c r="BE178" i="6"/>
  <c r="BE190" i="6"/>
  <c r="BE209" i="6"/>
  <c r="BE223" i="6"/>
  <c r="BE233" i="6"/>
  <c r="BE241" i="6"/>
  <c r="J91" i="6"/>
  <c r="BE138" i="6"/>
  <c r="BE215" i="6"/>
  <c r="BE239" i="6"/>
  <c r="E85" i="6"/>
  <c r="BE126" i="6"/>
  <c r="BE136" i="6"/>
  <c r="BE150" i="6"/>
  <c r="BE154" i="6"/>
  <c r="BE164" i="6"/>
  <c r="BE207" i="6"/>
  <c r="BE130" i="6"/>
  <c r="BE148" i="6"/>
  <c r="BE197" i="6"/>
  <c r="BE221" i="6"/>
  <c r="BE225" i="6"/>
  <c r="BE128" i="6"/>
  <c r="BE158" i="6"/>
  <c r="BE162" i="6"/>
  <c r="BE195" i="6"/>
  <c r="BE229" i="6"/>
  <c r="J89" i="6"/>
  <c r="BE144" i="6"/>
  <c r="BE152" i="6"/>
  <c r="BE160" i="6"/>
  <c r="BE180" i="6"/>
  <c r="BE219" i="6"/>
  <c r="BE251" i="6"/>
  <c r="BE257" i="6"/>
  <c r="BE264" i="6"/>
  <c r="BE275" i="6"/>
  <c r="BE170" i="6"/>
  <c r="BE201" i="6"/>
  <c r="BE247" i="6"/>
  <c r="BE266" i="6"/>
  <c r="BE272" i="6"/>
  <c r="BE174" i="6"/>
  <c r="BE203" i="6"/>
  <c r="BE213" i="6"/>
  <c r="BE235" i="6"/>
  <c r="BE237" i="6"/>
  <c r="BE255" i="6"/>
  <c r="BE259" i="6"/>
  <c r="BE279" i="6"/>
  <c r="BE283" i="6"/>
  <c r="BE124" i="6"/>
  <c r="BE132" i="6"/>
  <c r="BE140" i="6"/>
  <c r="BE243" i="6"/>
  <c r="BE245" i="6"/>
  <c r="BE249" i="6"/>
  <c r="BE253" i="6"/>
  <c r="BE270" i="6"/>
  <c r="BE277" i="6"/>
  <c r="BE281" i="6"/>
  <c r="J115" i="5"/>
  <c r="BE148" i="5"/>
  <c r="BE162" i="5"/>
  <c r="BE241" i="5"/>
  <c r="BE243" i="5"/>
  <c r="BE257" i="5"/>
  <c r="BE259" i="5"/>
  <c r="BE164" i="5"/>
  <c r="BE198" i="5"/>
  <c r="BE215" i="5"/>
  <c r="BE223" i="5"/>
  <c r="BE225" i="5"/>
  <c r="BE247" i="5"/>
  <c r="BE130" i="5"/>
  <c r="BE156" i="5"/>
  <c r="BE170" i="5"/>
  <c r="BE206" i="5"/>
  <c r="BE217" i="5"/>
  <c r="BE221" i="5"/>
  <c r="BE229" i="5"/>
  <c r="BE235" i="5"/>
  <c r="BE237" i="5"/>
  <c r="BE251" i="5"/>
  <c r="BE253" i="5"/>
  <c r="F91" i="5"/>
  <c r="E111" i="5"/>
  <c r="BE140" i="5"/>
  <c r="BE158" i="5"/>
  <c r="BE168" i="5"/>
  <c r="BE261" i="5"/>
  <c r="BE265" i="5"/>
  <c r="BE267" i="5"/>
  <c r="J117" i="5"/>
  <c r="BE124" i="5"/>
  <c r="BE144" i="5"/>
  <c r="BE178" i="5"/>
  <c r="BE227" i="5"/>
  <c r="BE182" i="5"/>
  <c r="BE188" i="5"/>
  <c r="BE219" i="5"/>
  <c r="BE166" i="5"/>
  <c r="BK122" i="4"/>
  <c r="J122" i="4"/>
  <c r="J97" i="4" s="1"/>
  <c r="J118" i="5"/>
  <c r="BE128" i="5"/>
  <c r="BE211" i="5"/>
  <c r="F92" i="5"/>
  <c r="BE132" i="5"/>
  <c r="BE136" i="5"/>
  <c r="BE146" i="5"/>
  <c r="BE154" i="5"/>
  <c r="BE160" i="5"/>
  <c r="BE202" i="5"/>
  <c r="BE231" i="5"/>
  <c r="BE174" i="5"/>
  <c r="BE190" i="5"/>
  <c r="BE192" i="5"/>
  <c r="BE194" i="5"/>
  <c r="BE134" i="5"/>
  <c r="BE152" i="5"/>
  <c r="BE172" i="5"/>
  <c r="BE233" i="5"/>
  <c r="BE245" i="5"/>
  <c r="BE249" i="5"/>
  <c r="BE255" i="5"/>
  <c r="BE263" i="5"/>
  <c r="BE280" i="5"/>
  <c r="BE289" i="5"/>
  <c r="BE297" i="5"/>
  <c r="BE142" i="5"/>
  <c r="BE150" i="5"/>
  <c r="BE180" i="5"/>
  <c r="BE278" i="5"/>
  <c r="BE284" i="5"/>
  <c r="BE286" i="5"/>
  <c r="BE291" i="5"/>
  <c r="BE293" i="5"/>
  <c r="BE138" i="5"/>
  <c r="BE176" i="5"/>
  <c r="BE126" i="5"/>
  <c r="BE184" i="5"/>
  <c r="BE186" i="5"/>
  <c r="BE196" i="5"/>
  <c r="BE213" i="5"/>
  <c r="BE269" i="5"/>
  <c r="BE271" i="5"/>
  <c r="BE273" i="5"/>
  <c r="BE295" i="5"/>
  <c r="F92" i="4"/>
  <c r="BE140" i="4"/>
  <c r="BE156" i="4"/>
  <c r="BE164" i="4"/>
  <c r="BE170" i="4"/>
  <c r="BE223" i="4"/>
  <c r="BE255" i="4"/>
  <c r="BE166" i="4"/>
  <c r="BE168" i="4"/>
  <c r="BE180" i="4"/>
  <c r="J123" i="3"/>
  <c r="J98" i="3"/>
  <c r="E85" i="4"/>
  <c r="BE126" i="4"/>
  <c r="BE132" i="4"/>
  <c r="BE136" i="4"/>
  <c r="BE192" i="4"/>
  <c r="BE194" i="4"/>
  <c r="BE233" i="4"/>
  <c r="J115" i="4"/>
  <c r="BE134" i="4"/>
  <c r="BE235" i="4"/>
  <c r="BE239" i="4"/>
  <c r="BE257" i="4"/>
  <c r="BE277" i="4"/>
  <c r="BE297" i="4"/>
  <c r="F91" i="4"/>
  <c r="J117" i="4"/>
  <c r="BE284" i="4"/>
  <c r="BE162" i="4"/>
  <c r="BE184" i="4"/>
  <c r="BE188" i="4"/>
  <c r="BE219" i="4"/>
  <c r="BE243" i="4"/>
  <c r="BE269" i="4"/>
  <c r="BE290" i="4"/>
  <c r="BE292" i="4"/>
  <c r="BE124" i="4"/>
  <c r="BE142" i="4"/>
  <c r="BE158" i="4"/>
  <c r="BE172" i="4"/>
  <c r="BE182" i="4"/>
  <c r="BE202" i="4"/>
  <c r="BE217" i="4"/>
  <c r="BE286" i="4"/>
  <c r="BE295" i="4"/>
  <c r="BE303" i="4"/>
  <c r="BE130" i="4"/>
  <c r="BE211" i="4"/>
  <c r="BE247" i="4"/>
  <c r="BE251" i="4"/>
  <c r="BE275" i="4"/>
  <c r="BE299" i="4"/>
  <c r="J92" i="4"/>
  <c r="BE128" i="4"/>
  <c r="BE138" i="4"/>
  <c r="BE249" i="4"/>
  <c r="BE259" i="4"/>
  <c r="BE281" i="4"/>
  <c r="BE301" i="4"/>
  <c r="BE174" i="4"/>
  <c r="BE178" i="4"/>
  <c r="BE237" i="4"/>
  <c r="BE245" i="4"/>
  <c r="BE263" i="4"/>
  <c r="BE144" i="4"/>
  <c r="BE150" i="4"/>
  <c r="BE154" i="4"/>
  <c r="BE267" i="4"/>
  <c r="BE148" i="4"/>
  <c r="BE190" i="4"/>
  <c r="BE215" i="4"/>
  <c r="BE227" i="4"/>
  <c r="BE231" i="4"/>
  <c r="BE253" i="4"/>
  <c r="BE261" i="4"/>
  <c r="BE271" i="4"/>
  <c r="BE206" i="4"/>
  <c r="BE273" i="4"/>
  <c r="BE186" i="4"/>
  <c r="BE196" i="4"/>
  <c r="BE221" i="4"/>
  <c r="BE265" i="4"/>
  <c r="BE146" i="4"/>
  <c r="BE152" i="4"/>
  <c r="BE160" i="4"/>
  <c r="BE176" i="4"/>
  <c r="BE198" i="4"/>
  <c r="BE213" i="4"/>
  <c r="BE225" i="4"/>
  <c r="BE229" i="4"/>
  <c r="BE162" i="3"/>
  <c r="J317" i="2"/>
  <c r="J103" i="2"/>
  <c r="F117" i="3"/>
  <c r="BE138" i="3"/>
  <c r="BE142" i="3"/>
  <c r="BE154" i="3"/>
  <c r="BE215" i="3"/>
  <c r="J92" i="3"/>
  <c r="BE136" i="3"/>
  <c r="BE174" i="3"/>
  <c r="E111" i="3"/>
  <c r="BE134" i="3"/>
  <c r="BE198" i="3"/>
  <c r="BE225" i="3"/>
  <c r="BE128" i="3"/>
  <c r="BE140" i="3"/>
  <c r="BE227" i="3"/>
  <c r="J89" i="3"/>
  <c r="BE132" i="3"/>
  <c r="BE203" i="3"/>
  <c r="BE207" i="3"/>
  <c r="J91" i="3"/>
  <c r="BE124" i="3"/>
  <c r="BE144" i="3"/>
  <c r="BE152" i="3"/>
  <c r="BE160" i="3"/>
  <c r="BE172" i="3"/>
  <c r="BE209" i="3"/>
  <c r="F118" i="3"/>
  <c r="BE126" i="3"/>
  <c r="BE166" i="3"/>
  <c r="BE182" i="3"/>
  <c r="BE194" i="3"/>
  <c r="BE146" i="3"/>
  <c r="BE148" i="3"/>
  <c r="BE158" i="3"/>
  <c r="BE186" i="3"/>
  <c r="BE190" i="3"/>
  <c r="BE150" i="3"/>
  <c r="BE170" i="3"/>
  <c r="BE178" i="3"/>
  <c r="BE205" i="3"/>
  <c r="BE223" i="3"/>
  <c r="BE237" i="3"/>
  <c r="BE180" i="3"/>
  <c r="BE217" i="3"/>
  <c r="BE221" i="3"/>
  <c r="BE231" i="3"/>
  <c r="BE235" i="3"/>
  <c r="BE251" i="3"/>
  <c r="BE257" i="3"/>
  <c r="BE263" i="3"/>
  <c r="BE279" i="3"/>
  <c r="BE287" i="3"/>
  <c r="BE130" i="3"/>
  <c r="BE164" i="3"/>
  <c r="BE211" i="3"/>
  <c r="BE233" i="3"/>
  <c r="BE239" i="3"/>
  <c r="BE243" i="3"/>
  <c r="BE245" i="3"/>
  <c r="BE249" i="3"/>
  <c r="BE259" i="3"/>
  <c r="BE268" i="3"/>
  <c r="BE270" i="3"/>
  <c r="BE274" i="3"/>
  <c r="BE276" i="3"/>
  <c r="BE156" i="3"/>
  <c r="BE188" i="3"/>
  <c r="BE213" i="3"/>
  <c r="BE219" i="3"/>
  <c r="BE229" i="3"/>
  <c r="BE241" i="3"/>
  <c r="BE247" i="3"/>
  <c r="BE281" i="3"/>
  <c r="BE168" i="3"/>
  <c r="BE176" i="3"/>
  <c r="BE184" i="3"/>
  <c r="BE253" i="3"/>
  <c r="BE255" i="3"/>
  <c r="BE261" i="3"/>
  <c r="BE283" i="3"/>
  <c r="BE285" i="3"/>
  <c r="BE133" i="2"/>
  <c r="BE233" i="2"/>
  <c r="BE243" i="2"/>
  <c r="BE247" i="2"/>
  <c r="J91" i="2"/>
  <c r="BE165" i="2"/>
  <c r="BE177" i="2"/>
  <c r="BE189" i="2"/>
  <c r="BE245" i="2"/>
  <c r="BE275" i="2"/>
  <c r="BE291" i="2"/>
  <c r="BE297" i="2"/>
  <c r="J120" i="2"/>
  <c r="BE145" i="2"/>
  <c r="BE161" i="2"/>
  <c r="BE227" i="2"/>
  <c r="BE257" i="2"/>
  <c r="BE273" i="2"/>
  <c r="BE277" i="2"/>
  <c r="BE281" i="2"/>
  <c r="BE329" i="2"/>
  <c r="F91" i="2"/>
  <c r="BE208" i="2"/>
  <c r="BE214" i="2"/>
  <c r="BE241" i="2"/>
  <c r="BE251" i="2"/>
  <c r="BE299" i="2"/>
  <c r="BE303" i="2"/>
  <c r="J92" i="2"/>
  <c r="BE129" i="2"/>
  <c r="BE183" i="2"/>
  <c r="BE204" i="2"/>
  <c r="BE206" i="2"/>
  <c r="BE218" i="2"/>
  <c r="BE235" i="2"/>
  <c r="BE239" i="2"/>
  <c r="BE253" i="2"/>
  <c r="BE269" i="2"/>
  <c r="BE293" i="2"/>
  <c r="BE314" i="2"/>
  <c r="BE155" i="2"/>
  <c r="BE212" i="2"/>
  <c r="BE265" i="2"/>
  <c r="BE267" i="2"/>
  <c r="BE285" i="2"/>
  <c r="BE287" i="2"/>
  <c r="BE295" i="2"/>
  <c r="BE306" i="2"/>
  <c r="BE312" i="2"/>
  <c r="BE320" i="2"/>
  <c r="BE137" i="2"/>
  <c r="BE149" i="2"/>
  <c r="BE279" i="2"/>
  <c r="BE308" i="2"/>
  <c r="BE318" i="2"/>
  <c r="BE323" i="2"/>
  <c r="BE326" i="2"/>
  <c r="BE151" i="2"/>
  <c r="BE169" i="2"/>
  <c r="BE173" i="2"/>
  <c r="BE181" i="2"/>
  <c r="BE259" i="2"/>
  <c r="BE271" i="2"/>
  <c r="BE135" i="2"/>
  <c r="BE147" i="2"/>
  <c r="BE163" i="2"/>
  <c r="BE179" i="2"/>
  <c r="BE199" i="2"/>
  <c r="BE210" i="2"/>
  <c r="BE216" i="2"/>
  <c r="BE263" i="2"/>
  <c r="BE153" i="2"/>
  <c r="BE175" i="2"/>
  <c r="BE191" i="2"/>
  <c r="BE231" i="2"/>
  <c r="BE237" i="2"/>
  <c r="E85" i="2"/>
  <c r="F123" i="2"/>
  <c r="BE141" i="2"/>
  <c r="BE157" i="2"/>
  <c r="BE167" i="2"/>
  <c r="BE171" i="2"/>
  <c r="BE255" i="2"/>
  <c r="BE131" i="2"/>
  <c r="BE139" i="2"/>
  <c r="BE143" i="2"/>
  <c r="BE187" i="2"/>
  <c r="BE195" i="2"/>
  <c r="BE283" i="2"/>
  <c r="BE159" i="2"/>
  <c r="BE185" i="2"/>
  <c r="BE222" i="2"/>
  <c r="BE229" i="2"/>
  <c r="BE249" i="2"/>
  <c r="BE289" i="2"/>
  <c r="F35" i="4"/>
  <c r="BB97" i="1" s="1"/>
  <c r="F37" i="7"/>
  <c r="BD100" i="1"/>
  <c r="F35" i="3"/>
  <c r="BB96" i="1"/>
  <c r="J34" i="5"/>
  <c r="AW98" i="1"/>
  <c r="F37" i="8"/>
  <c r="BD101" i="1"/>
  <c r="J34" i="3"/>
  <c r="AW96" i="1" s="1"/>
  <c r="F36" i="7"/>
  <c r="BC100" i="1" s="1"/>
  <c r="F36" i="4"/>
  <c r="BC97" i="1" s="1"/>
  <c r="F37" i="5"/>
  <c r="BD98" i="1"/>
  <c r="F36" i="8"/>
  <c r="BC101" i="1"/>
  <c r="F37" i="3"/>
  <c r="BD96" i="1" s="1"/>
  <c r="F36" i="6"/>
  <c r="BC99" i="1" s="1"/>
  <c r="F34" i="9"/>
  <c r="BA102" i="1"/>
  <c r="F37" i="9"/>
  <c r="BD102" i="1"/>
  <c r="F36" i="2"/>
  <c r="BC95" i="1"/>
  <c r="F34" i="5"/>
  <c r="BA98" i="1"/>
  <c r="F34" i="8"/>
  <c r="BA101" i="1" s="1"/>
  <c r="J34" i="4"/>
  <c r="AW97" i="1" s="1"/>
  <c r="F37" i="6"/>
  <c r="BD99" i="1"/>
  <c r="J34" i="9"/>
  <c r="AW102" i="1"/>
  <c r="J34" i="10"/>
  <c r="AW103" i="1"/>
  <c r="F37" i="4"/>
  <c r="BD97" i="1"/>
  <c r="J34" i="6"/>
  <c r="AW99" i="1" s="1"/>
  <c r="F36" i="9"/>
  <c r="BC102" i="1" s="1"/>
  <c r="F37" i="10"/>
  <c r="BD103" i="1"/>
  <c r="F37" i="2"/>
  <c r="BD95" i="1"/>
  <c r="F35" i="5"/>
  <c r="BB98" i="1"/>
  <c r="F35" i="8"/>
  <c r="BB101" i="1"/>
  <c r="J34" i="2"/>
  <c r="AW95" i="1" s="1"/>
  <c r="F35" i="7"/>
  <c r="BB100" i="1" s="1"/>
  <c r="F34" i="3"/>
  <c r="BA96" i="1"/>
  <c r="F34" i="7"/>
  <c r="BA100" i="1"/>
  <c r="F34" i="10"/>
  <c r="BA103" i="1"/>
  <c r="F35" i="2"/>
  <c r="BB95" i="1"/>
  <c r="F34" i="6"/>
  <c r="BA99" i="1" s="1"/>
  <c r="J34" i="8"/>
  <c r="AW101" i="1" s="1"/>
  <c r="F36" i="3"/>
  <c r="BC96" i="1"/>
  <c r="F34" i="4"/>
  <c r="BA97" i="1"/>
  <c r="F36" i="5"/>
  <c r="BC98" i="1"/>
  <c r="J34" i="7"/>
  <c r="AW100" i="1"/>
  <c r="F36" i="10"/>
  <c r="BC103" i="1" s="1"/>
  <c r="F34" i="2"/>
  <c r="BA95" i="1"/>
  <c r="F35" i="6"/>
  <c r="BB99" i="1"/>
  <c r="F35" i="9"/>
  <c r="BB102" i="1"/>
  <c r="F35" i="10"/>
  <c r="BB103" i="1" s="1"/>
  <c r="BK121" i="6" l="1"/>
  <c r="J121" i="6" s="1"/>
  <c r="J96" i="6" s="1"/>
  <c r="J122" i="6"/>
  <c r="J97" i="6" s="1"/>
  <c r="J30" i="3"/>
  <c r="J96" i="3"/>
  <c r="BK127" i="2"/>
  <c r="J127" i="2" s="1"/>
  <c r="J97" i="2" s="1"/>
  <c r="J194" i="6"/>
  <c r="J99" i="6" s="1"/>
  <c r="R127" i="2"/>
  <c r="R126" i="2"/>
  <c r="P121" i="9"/>
  <c r="P120" i="9"/>
  <c r="AU102" i="1"/>
  <c r="T123" i="7"/>
  <c r="T122" i="7" s="1"/>
  <c r="BK316" i="2"/>
  <c r="J316" i="2" s="1"/>
  <c r="J102" i="2" s="1"/>
  <c r="R122" i="8"/>
  <c r="R121" i="8" s="1"/>
  <c r="R120" i="9"/>
  <c r="R121" i="3"/>
  <c r="P123" i="7"/>
  <c r="P122" i="7"/>
  <c r="AU100" i="1"/>
  <c r="T122" i="10"/>
  <c r="T121" i="10" s="1"/>
  <c r="T120" i="9"/>
  <c r="T122" i="3"/>
  <c r="T121" i="3" s="1"/>
  <c r="P122" i="4"/>
  <c r="P121" i="4"/>
  <c r="AU97" i="1"/>
  <c r="R122" i="10"/>
  <c r="R121" i="10"/>
  <c r="P122" i="8"/>
  <c r="P121" i="8"/>
  <c r="AU101" i="1"/>
  <c r="T122" i="8"/>
  <c r="T121" i="8"/>
  <c r="R123" i="7"/>
  <c r="R122" i="7" s="1"/>
  <c r="P122" i="3"/>
  <c r="P121" i="3"/>
  <c r="AU96" i="1"/>
  <c r="P127" i="2"/>
  <c r="P126" i="2"/>
  <c r="AU95" i="1"/>
  <c r="R122" i="4"/>
  <c r="R121" i="4"/>
  <c r="T127" i="2"/>
  <c r="T126" i="2"/>
  <c r="AG102" i="1"/>
  <c r="J96" i="9"/>
  <c r="BK122" i="8"/>
  <c r="J122" i="8"/>
  <c r="J97" i="8"/>
  <c r="BK122" i="10"/>
  <c r="BK121" i="10"/>
  <c r="J121" i="10"/>
  <c r="J96" i="10"/>
  <c r="AG100" i="1"/>
  <c r="J123" i="7"/>
  <c r="J97" i="7"/>
  <c r="J96" i="7"/>
  <c r="BK121" i="5"/>
  <c r="J121" i="5" s="1"/>
  <c r="J30" i="5" s="1"/>
  <c r="AG98" i="1" s="1"/>
  <c r="BK121" i="4"/>
  <c r="J121" i="4"/>
  <c r="AG96" i="1"/>
  <c r="J33" i="3"/>
  <c r="AV96" i="1"/>
  <c r="AT96" i="1"/>
  <c r="AN96" i="1"/>
  <c r="J33" i="9"/>
  <c r="AV102" i="1"/>
  <c r="AT102" i="1"/>
  <c r="AN102" i="1" s="1"/>
  <c r="F33" i="10"/>
  <c r="AZ103" i="1"/>
  <c r="J33" i="4"/>
  <c r="AV97" i="1" s="1"/>
  <c r="AT97" i="1" s="1"/>
  <c r="J33" i="7"/>
  <c r="AV100" i="1" s="1"/>
  <c r="AT100" i="1" s="1"/>
  <c r="J33" i="2"/>
  <c r="AV95" i="1"/>
  <c r="AT95" i="1"/>
  <c r="BC94" i="1"/>
  <c r="W32" i="1" s="1"/>
  <c r="F33" i="2"/>
  <c r="AZ95" i="1" s="1"/>
  <c r="BD94" i="1"/>
  <c r="W33" i="1"/>
  <c r="F33" i="3"/>
  <c r="AZ96" i="1"/>
  <c r="F33" i="7"/>
  <c r="AZ100" i="1" s="1"/>
  <c r="F33" i="4"/>
  <c r="AZ97" i="1" s="1"/>
  <c r="F33" i="9"/>
  <c r="AZ102" i="1" s="1"/>
  <c r="J30" i="4"/>
  <c r="AG97" i="1" s="1"/>
  <c r="J33" i="5"/>
  <c r="AV98" i="1"/>
  <c r="AT98" i="1"/>
  <c r="BA94" i="1"/>
  <c r="AW94" i="1" s="1"/>
  <c r="AK30" i="1" s="1"/>
  <c r="F33" i="5"/>
  <c r="AZ98" i="1" s="1"/>
  <c r="J33" i="10"/>
  <c r="AV103" i="1" s="1"/>
  <c r="AT103" i="1" s="1"/>
  <c r="F33" i="6"/>
  <c r="AZ99" i="1"/>
  <c r="J33" i="6"/>
  <c r="AV99" i="1" s="1"/>
  <c r="AT99" i="1" s="1"/>
  <c r="J30" i="6"/>
  <c r="AG99" i="1" s="1"/>
  <c r="F33" i="8"/>
  <c r="AZ101" i="1" s="1"/>
  <c r="J33" i="8"/>
  <c r="AV101" i="1" s="1"/>
  <c r="AT101" i="1" s="1"/>
  <c r="BB94" i="1"/>
  <c r="W31" i="1"/>
  <c r="AN100" i="1" l="1"/>
  <c r="BK121" i="8"/>
  <c r="J121" i="8"/>
  <c r="BK126" i="2"/>
  <c r="J126" i="2"/>
  <c r="J122" i="10"/>
  <c r="J97" i="10"/>
  <c r="J39" i="9"/>
  <c r="AN99" i="1"/>
  <c r="J39" i="7"/>
  <c r="AN98" i="1"/>
  <c r="J96" i="5"/>
  <c r="J39" i="6"/>
  <c r="AN97" i="1"/>
  <c r="J39" i="5"/>
  <c r="J96" i="4"/>
  <c r="J39" i="4"/>
  <c r="J39" i="3"/>
  <c r="AU94" i="1"/>
  <c r="AX94" i="1"/>
  <c r="J30" i="10"/>
  <c r="AG103" i="1"/>
  <c r="J30" i="2"/>
  <c r="AG95" i="1"/>
  <c r="J30" i="8"/>
  <c r="AG101" i="1" s="1"/>
  <c r="AZ94" i="1"/>
  <c r="AV94" i="1"/>
  <c r="AK29" i="1" s="1"/>
  <c r="AY94" i="1"/>
  <c r="W30" i="1"/>
  <c r="J39" i="10" l="1"/>
  <c r="J39" i="8"/>
  <c r="J39" i="2"/>
  <c r="J96" i="2"/>
  <c r="J96" i="8"/>
  <c r="AN95" i="1"/>
  <c r="AN103" i="1"/>
  <c r="AN101" i="1"/>
  <c r="AG94" i="1"/>
  <c r="AK26" i="1" s="1"/>
  <c r="AT94" i="1"/>
  <c r="W29" i="1"/>
  <c r="AN94" i="1" l="1"/>
  <c r="AK35" i="1"/>
</calcChain>
</file>

<file path=xl/sharedStrings.xml><?xml version="1.0" encoding="utf-8"?>
<sst xmlns="http://schemas.openxmlformats.org/spreadsheetml/2006/main" count="13770" uniqueCount="632">
  <si>
    <t>Export Komplet</t>
  </si>
  <si>
    <t/>
  </si>
  <si>
    <t>2.0</t>
  </si>
  <si>
    <t>ZAMOK</t>
  </si>
  <si>
    <t>False</t>
  </si>
  <si>
    <t>{6bea1678-035e-4372-a8f9-0ac2f9e87253}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</si>
  <si>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</si>
  <si>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</si>
  <si>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</si>
  <si>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</si>
  <si>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</si>
  <si>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</si>
  <si>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</si>
  <si>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</si>
  <si>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12-2024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</si>
  <si>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</si>
  <si>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</si>
  <si>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Doplnění docházkového systému ve vybraných budovách v obvodu OŘ Ostrava</t>
  </si>
  <si>
    <t>KSO:</t>
  </si>
  <si>
    <t>CC-CZ:</t>
  </si>
  <si>
    <t>Místo:</t>
  </si>
  <si>
    <t>OŘ Ostrava</t>
  </si>
  <si>
    <t>Datum: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</si>
  <si>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</si>
  <si>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</si>
  <si>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</si>
  <si>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</si>
  <si>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</si>
  <si>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</si>
  <si>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</si>
  <si>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</si>
  <si>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61974731</t>
  </si>
  <si>
    <t>Trade FIDES, a.s.</t>
  </si>
  <si>
    <t>True</t>
  </si>
  <si>
    <t>Zpracovatel:</t>
  </si>
  <si>
    <t>Ing. Jakub Martiník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</si>
  <si>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</si>
  <si>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</si>
  <si>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</si>
  <si>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</si>
  <si>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</si>
  <si>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</si>
  <si>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</si>
  <si>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</si>
  <si>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</si>
  <si>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</si>
  <si>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</si>
  <si>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</si>
  <si>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</si>
  <si>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</si>
  <si>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</si>
  <si>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</si>
  <si>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</si>
  <si>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</si>
  <si>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</si>
  <si>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</si>
  <si>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</si>
  <si>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</si>
  <si>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</si>
  <si>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</si>
  <si>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</si>
  <si>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</si>
  <si>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</si>
  <si>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</si>
  <si>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</si>
  <si>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</si>
  <si>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</si>
  <si>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</si>
  <si>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</si>
  <si>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</si>
  <si>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</si>
  <si>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</si>
  <si>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</si>
  <si>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</si>
  <si>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</si>
  <si>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</si>
  <si>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</si>
  <si>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</si>
  <si>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</si>
  <si>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</si>
  <si>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</si>
  <si>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</si>
  <si>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</si>
  <si>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Ostrava Skladištní...</t>
  </si>
  <si>
    <t>STA</t>
  </si>
  <si>
    <t>1</t>
  </si>
  <si>
    <t>{900d4bdb-bb2d-4e6e-b5bc-002d7f1443f4}</t>
  </si>
  <si>
    <t>2</t>
  </si>
  <si>
    <t>SO02</t>
  </si>
  <si>
    <t>Ostrava hl. n. – ř...</t>
  </si>
  <si>
    <t>{2e4cb984-1bd8-49ea-8678-29f399466cc3}</t>
  </si>
  <si>
    <t>SO03</t>
  </si>
  <si>
    <t>Přerov – výpravní ...</t>
  </si>
  <si>
    <t>{b9e10a97-ad74-4b8e-81ec-df67c557bf4a}</t>
  </si>
  <si>
    <t>SO04</t>
  </si>
  <si>
    <t>Přerov – budova HZS</t>
  </si>
  <si>
    <t>{b74c09a2-f56a-4285-b69d-5cc74b659b0b}</t>
  </si>
  <si>
    <t>SO05</t>
  </si>
  <si>
    <t>Hulín – provozní b...</t>
  </si>
  <si>
    <t>{ff3d0e42-961c-4797-95a2-c0add9e31e95}</t>
  </si>
  <si>
    <t>SO06</t>
  </si>
  <si>
    <t>Šumperk – provozní...</t>
  </si>
  <si>
    <t>{2394ef55-443e-4660-85e7-4d9a9237736f}</t>
  </si>
  <si>
    <t>SO07</t>
  </si>
  <si>
    <t>Zábřeh na Moravě –...</t>
  </si>
  <si>
    <t>{a0a7cef9-2c77-4e3d-ab58-dcdbb8a49917}</t>
  </si>
  <si>
    <t>SO08</t>
  </si>
  <si>
    <t>Ostrava Skladištní - administrativní budova 27</t>
  </si>
  <si>
    <t>{78e80976-c3dd-4d6c-bf15-90dbdbdcaffd}</t>
  </si>
  <si>
    <t>SO09</t>
  </si>
  <si>
    <t>Ostrava Skladištní – administrativní budova 29</t>
  </si>
  <si>
    <t>{2068d2b4-d106-44d3-9eb2-657c743c81d1}</t>
  </si>
  <si>
    <t>KRYCÍ LIST SOUPISU PRACÍ</t>
  </si>
  <si>
    <t>Objekt:</t>
  </si>
  <si>
    <t>SO01 - Ostrava Skladištní...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</si>
  <si>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</si>
  <si>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</si>
  <si>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</si>
  <si>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</si>
  <si>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</si>
  <si>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</si>
  <si>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</si>
  <si>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D1 - Docházkový a přístupový systém</t>
  </si>
  <si>
    <t xml:space="preserve">    D1.1 - Stávající přístupový systém - přepojení</t>
  </si>
  <si>
    <t xml:space="preserve">    D2 - Kabeláž a kabelové trasy</t>
  </si>
  <si>
    <t xml:space="preserve">    D3 - Ostatní</t>
  </si>
  <si>
    <t>VRN - Vedlejší rozpočtové náklady</t>
  </si>
  <si>
    <t xml:space="preserve">    VRN1 - Průzkumné, zeměměřičské a projektové práce</t>
  </si>
  <si>
    <t xml:space="preserve">    VRN4 - Inženýrská činnost</t>
  </si>
  <si>
    <t xml:space="preserve">    VRN6 - Územní vlivy</t>
  </si>
  <si>
    <t xml:space="preserve">    VRN8 - Další náklady na pracovníky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</si>
  <si>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</si>
  <si>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</si>
  <si>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</si>
  <si>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</si>
  <si>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</si>
  <si>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</si>
  <si>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</si>
  <si>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</si>
  <si>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</si>
  <si>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</si>
  <si>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</si>
  <si>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</si>
  <si>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</si>
  <si>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</si>
  <si>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</si>
  <si>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</si>
  <si>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D1</t>
  </si>
  <si>
    <t>Docházkový a přístupový systém</t>
  </si>
  <si>
    <t>M</t>
  </si>
  <si>
    <t>40462019</t>
  </si>
  <si>
    <t>ústředna PZTS/EKV se zdrojem v krytu 1x linka 30 adres 1x Ethernet NBÚ - 3</t>
  </si>
  <si>
    <t>kus</t>
  </si>
  <si>
    <t>CS ÚRS 2025 01</t>
  </si>
  <si>
    <t>8</t>
  </si>
  <si>
    <t>4</t>
  </si>
  <si>
    <t>PP</t>
  </si>
  <si>
    <t>K</t>
  </si>
  <si>
    <t>742220009</t>
  </si>
  <si>
    <t>Montáž ústředny PZTS se zdrojem bez komunikátoru 1 linka</t>
  </si>
  <si>
    <t>3</t>
  </si>
  <si>
    <t>M204_18</t>
  </si>
  <si>
    <t>Akumulátor 12V / 18Ah</t>
  </si>
  <si>
    <t>ks</t>
  </si>
  <si>
    <t>6</t>
  </si>
  <si>
    <t>742220161</t>
  </si>
  <si>
    <t>Montáž akumulátoru 12 V</t>
  </si>
  <si>
    <t>5</t>
  </si>
  <si>
    <t>40463014</t>
  </si>
  <si>
    <t>zdroj napájecí dvojitý v krytu 7A</t>
  </si>
  <si>
    <t>10</t>
  </si>
  <si>
    <t>742220211</t>
  </si>
  <si>
    <t>Montáž zálohového napájecího zdroje s dobíječem a akumulátorem</t>
  </si>
  <si>
    <t>7</t>
  </si>
  <si>
    <t>14</t>
  </si>
  <si>
    <t>16</t>
  </si>
  <si>
    <t>9</t>
  </si>
  <si>
    <t>40467040</t>
  </si>
  <si>
    <t>terminál docházkový, dotykové LCD, čtečka</t>
  </si>
  <si>
    <t>18</t>
  </si>
  <si>
    <t>742240004</t>
  </si>
  <si>
    <t>Montáž panelu docházkového systému k elektronické kontrole vstupu</t>
  </si>
  <si>
    <t>20</t>
  </si>
  <si>
    <t>11</t>
  </si>
  <si>
    <t>40467090</t>
  </si>
  <si>
    <t>klávesnice ústředny PZTS, dvouřádkový displej, podsvícená klávesnice</t>
  </si>
  <si>
    <t>22</t>
  </si>
  <si>
    <t>742220141</t>
  </si>
  <si>
    <t>Montáž ovládací klávesnice pro dodanou ústřednu</t>
  </si>
  <si>
    <t>24</t>
  </si>
  <si>
    <t>13</t>
  </si>
  <si>
    <t>40466070</t>
  </si>
  <si>
    <t>modul sběrnicový PZTS v krytu, 8x trojitě vyvážený vstup, 8x výstup pro připojení výstupního modulu</t>
  </si>
  <si>
    <t>26</t>
  </si>
  <si>
    <t>742220031</t>
  </si>
  <si>
    <t>Montáž koncentrátoru nebo expanderu v krytu do 8 vstupů</t>
  </si>
  <si>
    <t>28</t>
  </si>
  <si>
    <t>15</t>
  </si>
  <si>
    <t>40466071</t>
  </si>
  <si>
    <t>modul sběrnicový PZTS/EKV v krytu, 6x trojitě vyvážený vstup, 2x relé (max. zatížení kontaktů 3A/60V) na desce, 4x výstup pro připojení výstupního modulu , 2x Wiegand, 2x RS232</t>
  </si>
  <si>
    <t>30</t>
  </si>
  <si>
    <t>742220072</t>
  </si>
  <si>
    <t>Montáž dveřního modulu pro připojení čteček v krytu - do 8 vstupů</t>
  </si>
  <si>
    <t>32</t>
  </si>
  <si>
    <t>17</t>
  </si>
  <si>
    <t>40467047</t>
  </si>
  <si>
    <t>čtečka bezkontaktní</t>
  </si>
  <si>
    <t>34</t>
  </si>
  <si>
    <t>742240001</t>
  </si>
  <si>
    <t>Montáž čtečky karet k elektronické kontrole vstupu</t>
  </si>
  <si>
    <t>36</t>
  </si>
  <si>
    <t>19</t>
  </si>
  <si>
    <t>40467013</t>
  </si>
  <si>
    <t>kryt montážní zadní pro čtečky, stříška</t>
  </si>
  <si>
    <t>38</t>
  </si>
  <si>
    <t>742220082</t>
  </si>
  <si>
    <t>Montáž venkovního krytu čtečky</t>
  </si>
  <si>
    <t>40</t>
  </si>
  <si>
    <t>54978026</t>
  </si>
  <si>
    <t>otvírač elektrický 10 - 24 V bez lišty</t>
  </si>
  <si>
    <t>42</t>
  </si>
  <si>
    <t>54916003</t>
  </si>
  <si>
    <t>lišta k zámku</t>
  </si>
  <si>
    <t>44</t>
  </si>
  <si>
    <t>23</t>
  </si>
  <si>
    <t>742320032</t>
  </si>
  <si>
    <t>Montáž elektrického otvírače 12 V a stavitelnou střelkou</t>
  </si>
  <si>
    <t>46</t>
  </si>
  <si>
    <t>40466047</t>
  </si>
  <si>
    <t>modul reléový se svorkovnicí a přepínacím NC/NO kontaktem</t>
  </si>
  <si>
    <t>48</t>
  </si>
  <si>
    <t>25</t>
  </si>
  <si>
    <t>742220131</t>
  </si>
  <si>
    <t>Montáž univerzálního reléového modulu se svorkovnicí a přepínačem NC/NO</t>
  </si>
  <si>
    <t>50</t>
  </si>
  <si>
    <t>742220401</t>
  </si>
  <si>
    <t>Programování základních parametrů ústředny PZTS</t>
  </si>
  <si>
    <t>52</t>
  </si>
  <si>
    <t>27</t>
  </si>
  <si>
    <t>742220401.R2</t>
  </si>
  <si>
    <t>Programování a oživení docházkového terminálu, vystavení uživatelských dlaždic</t>
  </si>
  <si>
    <t>54</t>
  </si>
  <si>
    <t>742220401.R3</t>
  </si>
  <si>
    <t>Programování a oživení přístupového systému na jeden modul čteček</t>
  </si>
  <si>
    <t>56</t>
  </si>
  <si>
    <t>29</t>
  </si>
  <si>
    <t>K01-0014</t>
  </si>
  <si>
    <t>Zajištění konfigurace portu na stávajícím switchi datové sítě SŽ pro připojení SKV a docházkového systému</t>
  </si>
  <si>
    <t>58</t>
  </si>
  <si>
    <t>K020</t>
  </si>
  <si>
    <t>Připojení SKV na centrální serverovou jednotku SŽ, zprovoznění migrace dat SKV včetně vystavení profilů</t>
  </si>
  <si>
    <t>kpl</t>
  </si>
  <si>
    <t>60</t>
  </si>
  <si>
    <t>31</t>
  </si>
  <si>
    <t>742220401.R4</t>
  </si>
  <si>
    <t>Funkční zkoušky migrace dat do docházkového SW Správy železnic</t>
  </si>
  <si>
    <t>62</t>
  </si>
  <si>
    <t>HZS2232</t>
  </si>
  <si>
    <t>Hodinová zúčtovací sazba elektrikář odborný</t>
  </si>
  <si>
    <t>hod</t>
  </si>
  <si>
    <t>64</t>
  </si>
  <si>
    <t>VV</t>
  </si>
  <si>
    <t>1"Práce na NN rozvaděči - připojení samostatného okruhu</t>
  </si>
  <si>
    <t>Součet</t>
  </si>
  <si>
    <t>33</t>
  </si>
  <si>
    <t>HZS3222</t>
  </si>
  <si>
    <t>Hodinová zúčtovací sazba montér slaboproudých zařízení odborný</t>
  </si>
  <si>
    <t>66</t>
  </si>
  <si>
    <t>2"nastavení propojení se stávajícím domácím telefonem, přepojení el. zámků na SKV</t>
  </si>
  <si>
    <t>HZS3221</t>
  </si>
  <si>
    <t>Hodinová zúčtovací sazba montér slaboproudých zařízení</t>
  </si>
  <si>
    <t>68</t>
  </si>
  <si>
    <t>1"demontáž stávajících komponent</t>
  </si>
  <si>
    <t>D1.1</t>
  </si>
  <si>
    <t>Stávající přístupový systém - přepojení</t>
  </si>
  <si>
    <t>35</t>
  </si>
  <si>
    <t>70</t>
  </si>
  <si>
    <t>72</t>
  </si>
  <si>
    <t>37</t>
  </si>
  <si>
    <t>74</t>
  </si>
  <si>
    <t>76</t>
  </si>
  <si>
    <t>39</t>
  </si>
  <si>
    <t>40466067</t>
  </si>
  <si>
    <t>krabice plastová, propojovací</t>
  </si>
  <si>
    <t>78</t>
  </si>
  <si>
    <t>742220053</t>
  </si>
  <si>
    <t>Montáž krabice propojovací pro magnetický kontakt</t>
  </si>
  <si>
    <t>80</t>
  </si>
  <si>
    <t>41</t>
  </si>
  <si>
    <t>82</t>
  </si>
  <si>
    <t>84</t>
  </si>
  <si>
    <t>8"přepojení stávajících čteček a zámků na nový SKV, nastavení propojení se stávajícím domácím telefonem</t>
  </si>
  <si>
    <t>43</t>
  </si>
  <si>
    <t>86</t>
  </si>
  <si>
    <t>1"demontáž a opětovná montáž stávající čtečky</t>
  </si>
  <si>
    <t>D2</t>
  </si>
  <si>
    <t>Kabeláž a kabelové trasy</t>
  </si>
  <si>
    <t>3997913531</t>
  </si>
  <si>
    <t>Kabel datový, CAT5E, FTP, LSOHFR, B2ca s1 d1 a1, oranžový</t>
  </si>
  <si>
    <t>m</t>
  </si>
  <si>
    <t>88</t>
  </si>
  <si>
    <t>45</t>
  </si>
  <si>
    <t>3007310376</t>
  </si>
  <si>
    <t>Kabel datový, CAT6, UTP, LSOH, B2ca s1 d1 a1, oranžový</t>
  </si>
  <si>
    <t>90</t>
  </si>
  <si>
    <t>3410961666295</t>
  </si>
  <si>
    <t>Kabel bezhalogenový stíněný 4x2x0,8, B2ca S1 D1</t>
  </si>
  <si>
    <t>92</t>
  </si>
  <si>
    <t>47</t>
  </si>
  <si>
    <t>742121001</t>
  </si>
  <si>
    <t>Montáž kabelů sdělovacích pro vnitřní rozvody do 15 žil</t>
  </si>
  <si>
    <t>94</t>
  </si>
  <si>
    <t>3789414089913</t>
  </si>
  <si>
    <t>Kabel bezhalogenový silový 2x1,5, B2ca S1 D1</t>
  </si>
  <si>
    <t>96</t>
  </si>
  <si>
    <t>49</t>
  </si>
  <si>
    <t>3506030319978</t>
  </si>
  <si>
    <t>Kabel bezhalogenový silový 2x2,5, B2ca S1 D1</t>
  </si>
  <si>
    <t>98</t>
  </si>
  <si>
    <t>741122201</t>
  </si>
  <si>
    <t>Montáž kabel Cu plný kulatý žíla 2x1,5 až 6 mm2 uložený volně (např. CYKY)</t>
  </si>
  <si>
    <t>100</t>
  </si>
  <si>
    <t>51</t>
  </si>
  <si>
    <t>3526228065500</t>
  </si>
  <si>
    <t>Kabel bezhalogenový silový 3x1,5, B2ca S1 D1</t>
  </si>
  <si>
    <t>102</t>
  </si>
  <si>
    <t>741122211</t>
  </si>
  <si>
    <t>Montáž kabel Cu plný kulatý žíla 3x1,5 až 6 mm2 uložený volně (např. CYKY)</t>
  </si>
  <si>
    <t>104</t>
  </si>
  <si>
    <t>53</t>
  </si>
  <si>
    <t>34141027</t>
  </si>
  <si>
    <t>vodič propojovací flexibilní jádro Cu lanované izolace PVC 450/750V (H07V-K) 1x6mm2</t>
  </si>
  <si>
    <t>106</t>
  </si>
  <si>
    <t>741120201</t>
  </si>
  <si>
    <t>Montáž vodič Cu izolovaný plný a laněný s PVC pláštěm žíla 1,5 až 16 mm2 volně (např. CY, CHAH-V)</t>
  </si>
  <si>
    <t>108</t>
  </si>
  <si>
    <t>55</t>
  </si>
  <si>
    <t>9004840664027</t>
  </si>
  <si>
    <t>Patch kabel UTP RJ45-RJ45, Cat. 6, šedý 2m</t>
  </si>
  <si>
    <t>110</t>
  </si>
  <si>
    <t>742121001.2R</t>
  </si>
  <si>
    <t>Montáž patch kabelů sdělovacích</t>
  </si>
  <si>
    <t>112</t>
  </si>
  <si>
    <t>57</t>
  </si>
  <si>
    <t>1000099729</t>
  </si>
  <si>
    <t>příchytka kabelová plastová</t>
  </si>
  <si>
    <t>114</t>
  </si>
  <si>
    <t>4012195863953</t>
  </si>
  <si>
    <t>svazkový držák kabelový kovový</t>
  </si>
  <si>
    <t>116</t>
  </si>
  <si>
    <t>59</t>
  </si>
  <si>
    <t>742111001</t>
  </si>
  <si>
    <t>Montáž příchytky pro kabely samostatné ohniodolné pro slaboproud</t>
  </si>
  <si>
    <t>118</t>
  </si>
  <si>
    <t>34571008</t>
  </si>
  <si>
    <t>lišta elektroinstalační hranatá PVC 40x40mm</t>
  </si>
  <si>
    <t>120</t>
  </si>
  <si>
    <t>9,52380952380952*1,05 "Přepočtené koeficientem množství</t>
  </si>
  <si>
    <t>61</t>
  </si>
  <si>
    <t>742110041</t>
  </si>
  <si>
    <t>Montáž lišt vkládacích pro slaboproud</t>
  </si>
  <si>
    <t>122</t>
  </si>
  <si>
    <t>D04-017</t>
  </si>
  <si>
    <t>Revizní dvířka do sádrokartonu 20x20</t>
  </si>
  <si>
    <t>124</t>
  </si>
  <si>
    <t>63</t>
  </si>
  <si>
    <t>742111101</t>
  </si>
  <si>
    <t>Montáž revizních dvířek plastových</t>
  </si>
  <si>
    <t>126</t>
  </si>
  <si>
    <t>34571073</t>
  </si>
  <si>
    <t>trubka elektroinstalační ohebná z PVC (EN) 2325</t>
  </si>
  <si>
    <t>CS ÚRS 2024 02</t>
  </si>
  <si>
    <t>128</t>
  </si>
  <si>
    <t>65</t>
  </si>
  <si>
    <t>742110002</t>
  </si>
  <si>
    <t>Montáž trubek pro slaboproud plastových ohebných uložených pod omítku</t>
  </si>
  <si>
    <t>130</t>
  </si>
  <si>
    <t>468101411</t>
  </si>
  <si>
    <t>Vysekání rýh pro montáž trubek a kabelů v cihelných zdech hl do 3 cm a š do 3 cm</t>
  </si>
  <si>
    <t>132</t>
  </si>
  <si>
    <t>67</t>
  </si>
  <si>
    <t>468091311</t>
  </si>
  <si>
    <t>Vysekání kapes a výklenků ve zdivu cihelném pro krabice 7x7x5 cm</t>
  </si>
  <si>
    <t>134</t>
  </si>
  <si>
    <t>34571457</t>
  </si>
  <si>
    <t>krabice pod omítku PVC odbočná kruhová D 70mm s víčkem</t>
  </si>
  <si>
    <t>136</t>
  </si>
  <si>
    <t>69</t>
  </si>
  <si>
    <t>742110504</t>
  </si>
  <si>
    <t>Montáž krabic pro slaboproud zapuštěných plastových odbočných kruhových s víčkem</t>
  </si>
  <si>
    <t>138</t>
  </si>
  <si>
    <t>59042125</t>
  </si>
  <si>
    <t>sádra šedá</t>
  </si>
  <si>
    <t>kg</t>
  </si>
  <si>
    <t>140</t>
  </si>
  <si>
    <t>71</t>
  </si>
  <si>
    <t>58591584</t>
  </si>
  <si>
    <t>směs suchá omítková vápenocementová jádrová lehčená</t>
  </si>
  <si>
    <t>t</t>
  </si>
  <si>
    <t>142</t>
  </si>
  <si>
    <t>58591007</t>
  </si>
  <si>
    <t>směs suchá omítková vápenocementová vnitřní štuková jemná</t>
  </si>
  <si>
    <t>144</t>
  </si>
  <si>
    <t>73</t>
  </si>
  <si>
    <t>460941211</t>
  </si>
  <si>
    <t>Vyplnění a omítnutí rýh při elektroinstalacích ve stěnách hl do 3 cm a š do 3 cm</t>
  </si>
  <si>
    <t>146</t>
  </si>
  <si>
    <t>HZS1311</t>
  </si>
  <si>
    <t>Hodinová zúčtovací sazba omítkář</t>
  </si>
  <si>
    <t>148</t>
  </si>
  <si>
    <t>75</t>
  </si>
  <si>
    <t>468081312</t>
  </si>
  <si>
    <t>Vybourání otvorů pro elektroinstalace ve zdivu cihelném pl do 0,0225 m2 tl přes 15 do 30 cm</t>
  </si>
  <si>
    <t>150</t>
  </si>
  <si>
    <t>468081313</t>
  </si>
  <si>
    <t>Vybourání otvorů pro elektroinstalace ve zdivu cihelném pl do 0,0225 m2 tl přes 30 do 45 cm</t>
  </si>
  <si>
    <t>152</t>
  </si>
  <si>
    <t>77</t>
  </si>
  <si>
    <t>468082212</t>
  </si>
  <si>
    <t>Vybourání otvorů pro elektroinstalace stropech a klenbách železobetonových pl do 0,09 m2 tl přes 10 do 20 cm</t>
  </si>
  <si>
    <t>154</t>
  </si>
  <si>
    <t>58124004</t>
  </si>
  <si>
    <t>hmota malířská za sucha výborně otěruvzdorná bílá</t>
  </si>
  <si>
    <t>156</t>
  </si>
  <si>
    <t>79</t>
  </si>
  <si>
    <t>784221101</t>
  </si>
  <si>
    <t>Dvojnásobné bílé malby ze směsí za sucha dobře otěruvzdorných v místnostech do 3,80 m</t>
  </si>
  <si>
    <t>m2</t>
  </si>
  <si>
    <t>158</t>
  </si>
  <si>
    <t>2*16</t>
  </si>
  <si>
    <t>D04-019</t>
  </si>
  <si>
    <t>Protipožární ucpávky EI 60 D+M</t>
  </si>
  <si>
    <t>160</t>
  </si>
  <si>
    <t>D3</t>
  </si>
  <si>
    <t>Ostatní</t>
  </si>
  <si>
    <t>81</t>
  </si>
  <si>
    <t>D4-001</t>
  </si>
  <si>
    <t>Pomocný instalační materiál</t>
  </si>
  <si>
    <t>162</t>
  </si>
  <si>
    <t>HZS2492</t>
  </si>
  <si>
    <t>Hodinová zúčtovací sazba pomocný dělník PSV</t>
  </si>
  <si>
    <t>164</t>
  </si>
  <si>
    <t>3"pomocné práce - rozebrání podhledů, zakrytí vybavení, úklid atd.</t>
  </si>
  <si>
    <t>83</t>
  </si>
  <si>
    <t>210280001</t>
  </si>
  <si>
    <t>Zkoušky a prohlídky el rozvodů a zařízení celková prohlídka pro objem montážních prací do 100 tis Kč</t>
  </si>
  <si>
    <t>166</t>
  </si>
  <si>
    <t>092002000</t>
  </si>
  <si>
    <t>Ostatní náklady související s provozem</t>
  </si>
  <si>
    <t>soubor</t>
  </si>
  <si>
    <t>1024</t>
  </si>
  <si>
    <t>-1436934783</t>
  </si>
  <si>
    <t>VRN</t>
  </si>
  <si>
    <t>Vedlejší rozpočtové náklady</t>
  </si>
  <si>
    <t>VRN1</t>
  </si>
  <si>
    <t>Průzkumné, zeměměřičské a projektové práce</t>
  </si>
  <si>
    <t>85</t>
  </si>
  <si>
    <t>013254000</t>
  </si>
  <si>
    <t>Dokumentace skutečného provedení stavby</t>
  </si>
  <si>
    <t>-2074116894</t>
  </si>
  <si>
    <t>013294000</t>
  </si>
  <si>
    <t>Ostatní dokumentace stavby</t>
  </si>
  <si>
    <t>967360749</t>
  </si>
  <si>
    <t>VRN4</t>
  </si>
  <si>
    <t>Inženýrská činnost</t>
  </si>
  <si>
    <t>87</t>
  </si>
  <si>
    <t>045303000</t>
  </si>
  <si>
    <t>Koordinační činnost</t>
  </si>
  <si>
    <t>-370971711</t>
  </si>
  <si>
    <t>VRN6</t>
  </si>
  <si>
    <t>Územní vlivy</t>
  </si>
  <si>
    <t>065002000</t>
  </si>
  <si>
    <t>Mimostaveništní doprava materiálů</t>
  </si>
  <si>
    <t>-500948285</t>
  </si>
  <si>
    <t>VRN8</t>
  </si>
  <si>
    <t>Další náklady na pracovníky</t>
  </si>
  <si>
    <t>89</t>
  </si>
  <si>
    <t>081002000</t>
  </si>
  <si>
    <t>Doprava zaměstnanců</t>
  </si>
  <si>
    <t>1934471410</t>
  </si>
  <si>
    <t>SO02 - Ostrava hl. n. – ř...</t>
  </si>
  <si>
    <t>0033068.R</t>
  </si>
  <si>
    <t>Spínaný zdroj v kovovém krytu 13,8 Vss / 3A s  výstupy a odpojovačem</t>
  </si>
  <si>
    <t>M204.1</t>
  </si>
  <si>
    <t>Akumulátor 12V / 7Ah</t>
  </si>
  <si>
    <t>40467090.R2</t>
  </si>
  <si>
    <t>kovový kryt klávesnice uzamykatelný</t>
  </si>
  <si>
    <t>K2091</t>
  </si>
  <si>
    <t>Montáž krytu klávesnice</t>
  </si>
  <si>
    <t>40468003</t>
  </si>
  <si>
    <t>podložka pro montáž čtečky na povrch se stříškou</t>
  </si>
  <si>
    <t>1147243</t>
  </si>
  <si>
    <t>JISTIC B10/1 /BM018110--/</t>
  </si>
  <si>
    <t>741320105</t>
  </si>
  <si>
    <t>Montáž jističů jednopólových nn do 25 A ve skříni se zapojením vodičů</t>
  </si>
  <si>
    <t>1"nastavení propojení se stávajícím domácím telefonem, přepojení el. zámků na SKV</t>
  </si>
  <si>
    <t>34121310</t>
  </si>
  <si>
    <t>kabel datový bezhalogenový celkově stíněný Al fólií jádro Cu plné (F/UTP) kategorie 5e</t>
  </si>
  <si>
    <t>34121263</t>
  </si>
  <si>
    <t>kabel datový jádro Cu plné plášť PVC (U/UTP) kategorie 6</t>
  </si>
  <si>
    <t>M130002</t>
  </si>
  <si>
    <t>Kabel 6x0,5 mm stíněný</t>
  </si>
  <si>
    <t>M130003</t>
  </si>
  <si>
    <t>8 x 0,22 mm² + 2 x 0,5 mm² Sdělovací nízkofrekv. kabel stíněný 10žil, pocínovaný, posílen jeden pár, Eca</t>
  </si>
  <si>
    <t>34143798</t>
  </si>
  <si>
    <t>kabel instalační flexibilní jádro Cu lanované izolace PVC plášť PVC 300/500V (H05VV-F) 2x1,50mm2</t>
  </si>
  <si>
    <t>34111030</t>
  </si>
  <si>
    <t>kabel instalační jádro Cu plné izolace PVC plášť PVC 450/750V (CYKY) 3x1,5mm2</t>
  </si>
  <si>
    <t>34571004</t>
  </si>
  <si>
    <t>lišta elektroinstalační hranatá PVC 20x20mm</t>
  </si>
  <si>
    <t>34571007</t>
  </si>
  <si>
    <t>lišta elektroinstalační hranatá PVC 40x20mm</t>
  </si>
  <si>
    <t>2*8</t>
  </si>
  <si>
    <t>1"pomocné práce - zakrytí vybavení, úklid atd.</t>
  </si>
  <si>
    <t>SO03 - Přerov – výpravní ...</t>
  </si>
  <si>
    <t>40468002</t>
  </si>
  <si>
    <t>podložka pro montáž čtečky na povrch</t>
  </si>
  <si>
    <t>742220083</t>
  </si>
  <si>
    <t>Montáž distanční podložky čtečky</t>
  </si>
  <si>
    <t>54978026.R2</t>
  </si>
  <si>
    <t>pancéřová kabelová průchodka</t>
  </si>
  <si>
    <t>1147243.R2</t>
  </si>
  <si>
    <t>Adaptér jističe retrofit</t>
  </si>
  <si>
    <t>34143800</t>
  </si>
  <si>
    <t>kabel instalační flexibilní jádro Cu lanované izolace PVC plášť PVC 300/500V (H05VV-F) 2x2,50mm2</t>
  </si>
  <si>
    <t>34571001</t>
  </si>
  <si>
    <t>lišta elektroinstalační hranatá PVC 15x10mm</t>
  </si>
  <si>
    <t>1,9047619047619*1,05 "Přepočtené koeficientem množství</t>
  </si>
  <si>
    <t>SO04 - Přerov – budova HZS</t>
  </si>
  <si>
    <t>54914133</t>
  </si>
  <si>
    <t>kování bezpečnostní koule/klika RC3</t>
  </si>
  <si>
    <t>766660733</t>
  </si>
  <si>
    <t>Montáž dveřního bezpečnostního kování - štítku s klikou</t>
  </si>
  <si>
    <t>SO05 - Hulín – provozní b...</t>
  </si>
  <si>
    <t>7,61904761904762*1,05 "Přepočtené koeficientem množství</t>
  </si>
  <si>
    <t>1"pomocné práce - rozebrání podhledů, zakrytí vybavení, úklid atd.</t>
  </si>
  <si>
    <t>SO06 - Šumperk – provozní...</t>
  </si>
  <si>
    <t xml:space="preserve">    D1.1 - Aktivní prvky - datová síť SŽ (dodávka správce sítě ČD Telematika)</t>
  </si>
  <si>
    <t>Aktivní prvky - datová síť SŽ (dodávka správce sítě ČD Telematika)</t>
  </si>
  <si>
    <t>C9200L-24T-4G-E</t>
  </si>
  <si>
    <t>switch 24 portů Gigabit CISCO 9200L, DNA licence Essential</t>
  </si>
  <si>
    <t>742330012</t>
  </si>
  <si>
    <t>Montáž zařízení do rozvaděče (switch, UPS, DVR, server) bez nastavení</t>
  </si>
  <si>
    <t>SPS-7110WCIS</t>
  </si>
  <si>
    <t>Modul SFP transceiver 1,25Gbps, 1000BASE-LX, SM, 10km, 1310nm, LC duplex, DMI diag., Cisco compatible</t>
  </si>
  <si>
    <t>742360301</t>
  </si>
  <si>
    <t>Montáž switch modulu</t>
  </si>
  <si>
    <t>K01.1-001</t>
  </si>
  <si>
    <t>Konfigurace switche basic do datové sítě SŽ</t>
  </si>
  <si>
    <t>K01.1-002</t>
  </si>
  <si>
    <t>Zřízení přenosového kabelového okruhu</t>
  </si>
  <si>
    <t>OPK_09E2A/LCP2D</t>
  </si>
  <si>
    <t>Patchcord FO SM 9/125 E2000/APC-LC/PC, 2m, duplex</t>
  </si>
  <si>
    <t>OPK_09E2A/LCP5D</t>
  </si>
  <si>
    <t>Patchcord FO SM 9/125 E2000/APC-LC/PC, 5m, duplex</t>
  </si>
  <si>
    <t>37451110</t>
  </si>
  <si>
    <t>patch panel Cat6 PCB 1U 24 portů 19" UTP</t>
  </si>
  <si>
    <t>742330034</t>
  </si>
  <si>
    <t>Montáž patch panelu 24 portů neosazeného</t>
  </si>
  <si>
    <t>742124005</t>
  </si>
  <si>
    <t>Montáž kabelů datových FTP, UTP, STP ukončení kabelu konektorem</t>
  </si>
  <si>
    <t>37451145</t>
  </si>
  <si>
    <t>panel vyvazovací 5x plastové oko s průchody 1U 19"</t>
  </si>
  <si>
    <t>742330023</t>
  </si>
  <si>
    <t>Montáž vyvazovacího panelu 1U</t>
  </si>
  <si>
    <t>34571499</t>
  </si>
  <si>
    <t>krabice lištová PVC odbočná čtvercová se svorkovnicí 80x80mm</t>
  </si>
  <si>
    <t>741112151</t>
  </si>
  <si>
    <t>Montáž rozvodka lištová plastová jednoduchá</t>
  </si>
  <si>
    <t>3,80952380952381*1,05 "Přepočtené koeficientem množství</t>
  </si>
  <si>
    <t>34571074</t>
  </si>
  <si>
    <t>trubka elektroinstalační ohebná z PVC (EN) 2332</t>
  </si>
  <si>
    <t>468101421</t>
  </si>
  <si>
    <t>Vysekání rýh pro montáž trubek a kabelů v cihelných zdech hl přes 3 do 5 cm a š do 5 cm</t>
  </si>
  <si>
    <t>460941221</t>
  </si>
  <si>
    <t>Vyplnění a omítnutí rýh při elektroinstalacích ve stěnách hl přes 3 do 5 cm a š do 5 cm</t>
  </si>
  <si>
    <t>168</t>
  </si>
  <si>
    <t>170</t>
  </si>
  <si>
    <t>172</t>
  </si>
  <si>
    <t>2*43,5</t>
  </si>
  <si>
    <t>174</t>
  </si>
  <si>
    <t>176</t>
  </si>
  <si>
    <t>178</t>
  </si>
  <si>
    <t>180</t>
  </si>
  <si>
    <t>91</t>
  </si>
  <si>
    <t>182</t>
  </si>
  <si>
    <t>184</t>
  </si>
  <si>
    <t>93</t>
  </si>
  <si>
    <t>186</t>
  </si>
  <si>
    <t>188</t>
  </si>
  <si>
    <t>95</t>
  </si>
  <si>
    <t>190</t>
  </si>
  <si>
    <t>192</t>
  </si>
  <si>
    <t>SO07 - Zábřeh na Moravě –...</t>
  </si>
  <si>
    <t>2*4</t>
  </si>
  <si>
    <t>1"pomocné práce -  zakrytí vybavení, úklid atd.</t>
  </si>
  <si>
    <t>SO08 - Ostrava Skladištní - administrativní budova 27</t>
  </si>
  <si>
    <t>Ostrava</t>
  </si>
  <si>
    <t xml:space="preserve">    D1 - Docházkový systém</t>
  </si>
  <si>
    <t>Docházkový systém</t>
  </si>
  <si>
    <t>1608210271</t>
  </si>
  <si>
    <t>-1162173818</t>
  </si>
  <si>
    <t>-26483888</t>
  </si>
  <si>
    <t>K020.2</t>
  </si>
  <si>
    <t>Zprovoznění migrace dat SKV včetně vystavení profilů</t>
  </si>
  <si>
    <t>-1220315709</t>
  </si>
  <si>
    <t>-2120953383</t>
  </si>
  <si>
    <t>-354998593</t>
  </si>
  <si>
    <t>1580204771</t>
  </si>
  <si>
    <t>-613386472</t>
  </si>
  <si>
    <t>-979080674</t>
  </si>
  <si>
    <t>SO09 - Ostrava Skladištní – administrativní budova 29</t>
  </si>
  <si>
    <t>1948702650</t>
  </si>
  <si>
    <t>1372550485</t>
  </si>
  <si>
    <t>1844658056</t>
  </si>
  <si>
    <t>-1926776389</t>
  </si>
  <si>
    <t>1300966489</t>
  </si>
  <si>
    <t>251508197</t>
  </si>
  <si>
    <t>-118490132</t>
  </si>
  <si>
    <t>-522155926</t>
  </si>
  <si>
    <t>-1799528677</t>
  </si>
  <si>
    <t>1479726682</t>
  </si>
  <si>
    <t>215481170</t>
  </si>
  <si>
    <t>-1611198923</t>
  </si>
  <si>
    <t>1457234137</t>
  </si>
  <si>
    <t>-459663790</t>
  </si>
  <si>
    <t>739941057</t>
  </si>
  <si>
    <t>1401865090</t>
  </si>
  <si>
    <t>-921174828</t>
  </si>
  <si>
    <t>-1183279151</t>
  </si>
  <si>
    <t>1139530820</t>
  </si>
  <si>
    <t>-799703884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</si>
</sst>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workbookViewId="0">
      <selection activeCell="AN8" sqref="AN8"/>
    </sheetView>
  </sheetViews>
  <sheetFormatPr defaultRowHeight="13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7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R5" s="18"/>
      <c r="BE5" s="193" t="s">
        <v>15</v>
      </c>
      <c r="BS5" s="15" t="s">
        <v>6</v>
      </c>
    </row>
    <row r="6" spans="1:74" ht="37" customHeight="1">
      <c r="B6" s="18"/>
      <c r="D6" s="24" t="s">
        <v>16</v>
      </c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R6" s="18"/>
      <c r="BE6" s="194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4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94"/>
      <c r="BS8" s="15" t="s">
        <v>6</v>
      </c>
    </row>
    <row r="9" spans="1:74" ht="14.4" customHeight="1">
      <c r="B9" s="18"/>
      <c r="AR9" s="18"/>
      <c r="BE9" s="194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25</v>
      </c>
      <c r="AR10" s="18"/>
      <c r="BE10" s="194"/>
      <c r="BS10" s="15" t="s">
        <v>6</v>
      </c>
    </row>
    <row r="11" spans="1:74" ht="18.5" customHeight="1">
      <c r="B11" s="18"/>
      <c r="E11" s="23" t="s">
        <v>26</v>
      </c>
      <c r="AK11" s="25" t="s">
        <v>27</v>
      </c>
      <c r="AN11" s="23" t="s">
        <v>1</v>
      </c>
      <c r="AR11" s="18"/>
      <c r="BE11" s="194"/>
      <c r="BS11" s="15" t="s">
        <v>6</v>
      </c>
    </row>
    <row r="12" spans="1:74" ht="7" customHeight="1">
      <c r="B12" s="18"/>
      <c r="AR12" s="18"/>
      <c r="BE12" s="194"/>
      <c r="BS12" s="15" t="s">
        <v>6</v>
      </c>
    </row>
    <row r="13" spans="1:74" ht="12" customHeight="1">
      <c r="B13" s="18"/>
      <c r="D13" s="25" t="s">
        <v>28</v>
      </c>
      <c r="AK13" s="25" t="s">
        <v>24</v>
      </c>
      <c r="AN13" s="27" t="s">
        <v>29</v>
      </c>
      <c r="AR13" s="18"/>
      <c r="BE13" s="194"/>
      <c r="BS13" s="15" t="s">
        <v>6</v>
      </c>
    </row>
    <row r="14" spans="1:74" ht="12.5">
      <c r="B14" s="18"/>
      <c r="E14" s="199" t="s">
        <v>29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5" t="s">
        <v>27</v>
      </c>
      <c r="AN14" s="27" t="s">
        <v>29</v>
      </c>
      <c r="AR14" s="18"/>
      <c r="BE14" s="194"/>
      <c r="BS14" s="15" t="s">
        <v>6</v>
      </c>
    </row>
    <row r="15" spans="1:74" ht="7" customHeight="1">
      <c r="B15" s="18"/>
      <c r="AR15" s="18"/>
      <c r="BE15" s="194"/>
      <c r="BS15" s="15" t="s">
        <v>4</v>
      </c>
    </row>
    <row r="16" spans="1:74" ht="12" customHeight="1">
      <c r="B16" s="18"/>
      <c r="D16" s="25" t="s">
        <v>30</v>
      </c>
      <c r="AK16" s="25" t="s">
        <v>24</v>
      </c>
      <c r="AN16" s="23" t="s">
        <v>31</v>
      </c>
      <c r="AR16" s="18"/>
      <c r="BE16" s="194"/>
      <c r="BS16" s="15" t="s">
        <v>4</v>
      </c>
    </row>
    <row r="17" spans="2:71" ht="18.5" customHeight="1">
      <c r="B17" s="18"/>
      <c r="E17" s="23" t="s">
        <v>32</v>
      </c>
      <c r="AK17" s="25" t="s">
        <v>27</v>
      </c>
      <c r="AN17" s="23" t="s">
        <v>1</v>
      </c>
      <c r="AR17" s="18"/>
      <c r="BE17" s="194"/>
      <c r="BS17" s="15" t="s">
        <v>33</v>
      </c>
    </row>
    <row r="18" spans="2:71" ht="7" customHeight="1">
      <c r="B18" s="18"/>
      <c r="AR18" s="18"/>
      <c r="BE18" s="194"/>
      <c r="BS18" s="15" t="s">
        <v>6</v>
      </c>
    </row>
    <row r="19" spans="2:71" ht="12" customHeight="1">
      <c r="B19" s="18"/>
      <c r="D19" s="25" t="s">
        <v>34</v>
      </c>
      <c r="AK19" s="25" t="s">
        <v>24</v>
      </c>
      <c r="AN19" s="23" t="s">
        <v>1</v>
      </c>
      <c r="AR19" s="18"/>
      <c r="BE19" s="194"/>
      <c r="BS19" s="15" t="s">
        <v>6</v>
      </c>
    </row>
    <row r="20" spans="2:71" ht="18.5" customHeight="1">
      <c r="B20" s="18"/>
      <c r="E20" s="23" t="s">
        <v>35</v>
      </c>
      <c r="AK20" s="25" t="s">
        <v>27</v>
      </c>
      <c r="AN20" s="23" t="s">
        <v>1</v>
      </c>
      <c r="AR20" s="18"/>
      <c r="BE20" s="194"/>
      <c r="BS20" s="15" t="s">
        <v>33</v>
      </c>
    </row>
    <row r="21" spans="2:71" ht="7" customHeight="1">
      <c r="B21" s="18"/>
      <c r="AR21" s="18"/>
      <c r="BE21" s="194"/>
    </row>
    <row r="22" spans="2:71" ht="12" customHeight="1">
      <c r="B22" s="18"/>
      <c r="D22" s="25" t="s">
        <v>36</v>
      </c>
      <c r="AR22" s="18"/>
      <c r="BE22" s="194"/>
    </row>
    <row r="23" spans="2:71" ht="16.5" customHeight="1">
      <c r="B23" s="18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8"/>
      <c r="BE23" s="194"/>
    </row>
    <row r="24" spans="2:71" ht="7" customHeight="1">
      <c r="B24" s="18"/>
      <c r="AR24" s="18"/>
      <c r="BE24" s="194"/>
    </row>
    <row r="25" spans="2:7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4"/>
    </row>
    <row r="26" spans="2:71" s="1" customFormat="1" ht="25.9" customHeight="1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2">
        <f>ROUND(AG94,2)</f>
        <v>0</v>
      </c>
      <c r="AL26" s="203"/>
      <c r="AM26" s="203"/>
      <c r="AN26" s="203"/>
      <c r="AO26" s="203"/>
      <c r="AR26" s="30"/>
      <c r="BE26" s="194"/>
    </row>
    <row r="27" spans="2:71" s="1" customFormat="1" ht="7" customHeight="1">
      <c r="B27" s="30"/>
      <c r="AR27" s="30"/>
      <c r="BE27" s="194"/>
    </row>
    <row r="28" spans="2:71" s="1" customFormat="1" ht="12.5">
      <c r="B28" s="30"/>
      <c r="L28" s="204" t="s">
        <v>38</v>
      </c>
      <c r="M28" s="204"/>
      <c r="N28" s="204"/>
      <c r="O28" s="204"/>
      <c r="P28" s="204"/>
      <c r="W28" s="204" t="s">
        <v>39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40</v>
      </c>
      <c r="AL28" s="204"/>
      <c r="AM28" s="204"/>
      <c r="AN28" s="204"/>
      <c r="AO28" s="204"/>
      <c r="AR28" s="30"/>
      <c r="BE28" s="194"/>
    </row>
    <row r="29" spans="2:71" s="2" customFormat="1" ht="14.4" customHeight="1">
      <c r="B29" s="34"/>
      <c r="D29" s="25" t="s">
        <v>41</v>
      </c>
      <c r="F29" s="25" t="s">
        <v>42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4"/>
      <c r="BE29" s="195"/>
    </row>
    <row r="30" spans="2:71" s="2" customFormat="1" ht="14.4" customHeight="1">
      <c r="B30" s="34"/>
      <c r="F30" s="25" t="s">
        <v>43</v>
      </c>
      <c r="L30" s="207">
        <v>0.12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4"/>
      <c r="BE30" s="195"/>
    </row>
    <row r="31" spans="2:71" s="2" customFormat="1" ht="14.4" hidden="1" customHeight="1">
      <c r="B31" s="34"/>
      <c r="F31" s="25" t="s">
        <v>44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4"/>
      <c r="BE31" s="195"/>
    </row>
    <row r="32" spans="2:71" s="2" customFormat="1" ht="14.4" hidden="1" customHeight="1">
      <c r="B32" s="34"/>
      <c r="F32" s="25" t="s">
        <v>45</v>
      </c>
      <c r="L32" s="207">
        <v>0.12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4"/>
      <c r="BE32" s="195"/>
    </row>
    <row r="33" spans="2:57" s="2" customFormat="1" ht="14.4" hidden="1" customHeight="1">
      <c r="B33" s="34"/>
      <c r="F33" s="25" t="s">
        <v>46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4"/>
      <c r="BE33" s="195"/>
    </row>
    <row r="34" spans="2:57" s="1" customFormat="1" ht="7" customHeight="1">
      <c r="B34" s="30"/>
      <c r="AR34" s="30"/>
      <c r="BE34" s="194"/>
    </row>
    <row r="35" spans="2:57" s="1" customFormat="1" ht="25.9" customHeight="1"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11" t="s">
        <v>49</v>
      </c>
      <c r="Y35" s="209"/>
      <c r="Z35" s="209"/>
      <c r="AA35" s="209"/>
      <c r="AB35" s="209"/>
      <c r="AC35" s="37"/>
      <c r="AD35" s="37"/>
      <c r="AE35" s="37"/>
      <c r="AF35" s="37"/>
      <c r="AG35" s="37"/>
      <c r="AH35" s="37"/>
      <c r="AI35" s="37"/>
      <c r="AJ35" s="37"/>
      <c r="AK35" s="208">
        <f>SUM(AK26:AK33)</f>
        <v>0</v>
      </c>
      <c r="AL35" s="209"/>
      <c r="AM35" s="209"/>
      <c r="AN35" s="209"/>
      <c r="AO35" s="210"/>
      <c r="AP35" s="35"/>
      <c r="AQ35" s="35"/>
      <c r="AR35" s="30"/>
    </row>
    <row r="36" spans="2:57" s="1" customFormat="1" ht="7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39" t="s">
        <v>50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51</v>
      </c>
      <c r="AI49" s="40"/>
      <c r="AJ49" s="40"/>
      <c r="AK49" s="40"/>
      <c r="AL49" s="40"/>
      <c r="AM49" s="40"/>
      <c r="AN49" s="40"/>
      <c r="AO49" s="40"/>
      <c r="AR49" s="30"/>
    </row>
    <row r="50" spans="2:44" ht="10">
      <c r="B50" s="18"/>
      <c r="AR50" s="18"/>
    </row>
    <row r="51" spans="2:44" ht="10">
      <c r="B51" s="18"/>
      <c r="AR51" s="18"/>
    </row>
    <row r="52" spans="2:44" ht="10">
      <c r="B52" s="18"/>
      <c r="AR52" s="18"/>
    </row>
    <row r="53" spans="2:44" ht="10">
      <c r="B53" s="18"/>
      <c r="AR53" s="18"/>
    </row>
    <row r="54" spans="2:44" ht="10">
      <c r="B54" s="18"/>
      <c r="AR54" s="18"/>
    </row>
    <row r="55" spans="2:44" ht="10">
      <c r="B55" s="18"/>
      <c r="AR55" s="18"/>
    </row>
    <row r="56" spans="2:44" ht="10">
      <c r="B56" s="18"/>
      <c r="AR56" s="18"/>
    </row>
    <row r="57" spans="2:44" ht="10">
      <c r="B57" s="18"/>
      <c r="AR57" s="18"/>
    </row>
    <row r="58" spans="2:44" ht="10">
      <c r="B58" s="18"/>
      <c r="AR58" s="18"/>
    </row>
    <row r="59" spans="2:44" ht="10">
      <c r="B59" s="18"/>
      <c r="AR59" s="18"/>
    </row>
    <row r="60" spans="2:44" s="1" customFormat="1" ht="12.5">
      <c r="B60" s="30"/>
      <c r="D60" s="41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52</v>
      </c>
      <c r="AI60" s="32"/>
      <c r="AJ60" s="32"/>
      <c r="AK60" s="32"/>
      <c r="AL60" s="32"/>
      <c r="AM60" s="41" t="s">
        <v>53</v>
      </c>
      <c r="AN60" s="32"/>
      <c r="AO60" s="32"/>
      <c r="AR60" s="30"/>
    </row>
    <row r="61" spans="2:44" ht="10">
      <c r="B61" s="18"/>
      <c r="AR61" s="18"/>
    </row>
    <row r="62" spans="2:44" ht="10">
      <c r="B62" s="18"/>
      <c r="AR62" s="18"/>
    </row>
    <row r="63" spans="2:44" ht="10">
      <c r="B63" s="18"/>
      <c r="AR63" s="18"/>
    </row>
    <row r="64" spans="2:44" s="1" customFormat="1" ht="13">
      <c r="B64" s="30"/>
      <c r="D64" s="39" t="s">
        <v>54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55</v>
      </c>
      <c r="AI64" s="40"/>
      <c r="AJ64" s="40"/>
      <c r="AK64" s="40"/>
      <c r="AL64" s="40"/>
      <c r="AM64" s="40"/>
      <c r="AN64" s="40"/>
      <c r="AO64" s="40"/>
      <c r="AR64" s="30"/>
    </row>
    <row r="65" spans="2:44" ht="10">
      <c r="B65" s="18"/>
      <c r="AR65" s="18"/>
    </row>
    <row r="66" spans="2:44" ht="10">
      <c r="B66" s="18"/>
      <c r="AR66" s="18"/>
    </row>
    <row r="67" spans="2:44" ht="10">
      <c r="B67" s="18"/>
      <c r="AR67" s="18"/>
    </row>
    <row r="68" spans="2:44" ht="10">
      <c r="B68" s="18"/>
      <c r="AR68" s="18"/>
    </row>
    <row r="69" spans="2:44" ht="10">
      <c r="B69" s="18"/>
      <c r="AR69" s="18"/>
    </row>
    <row r="70" spans="2:44" ht="10">
      <c r="B70" s="18"/>
      <c r="AR70" s="18"/>
    </row>
    <row r="71" spans="2:44" ht="10">
      <c r="B71" s="18"/>
      <c r="AR71" s="18"/>
    </row>
    <row r="72" spans="2:44" ht="10">
      <c r="B72" s="18"/>
      <c r="AR72" s="18"/>
    </row>
    <row r="73" spans="2:44" ht="10">
      <c r="B73" s="18"/>
      <c r="AR73" s="18"/>
    </row>
    <row r="74" spans="2:44" ht="10">
      <c r="B74" s="18"/>
      <c r="AR74" s="18"/>
    </row>
    <row r="75" spans="2:44" s="1" customFormat="1" ht="12.5">
      <c r="B75" s="30"/>
      <c r="D75" s="41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52</v>
      </c>
      <c r="AI75" s="32"/>
      <c r="AJ75" s="32"/>
      <c r="AK75" s="32"/>
      <c r="AL75" s="32"/>
      <c r="AM75" s="41" t="s">
        <v>53</v>
      </c>
      <c r="AN75" s="32"/>
      <c r="AO75" s="32"/>
      <c r="AR75" s="30"/>
    </row>
    <row r="76" spans="2:44" s="1" customFormat="1" ht="10">
      <c r="B76" s="30"/>
      <c r="AR76" s="30"/>
    </row>
    <row r="77" spans="2:44" s="1" customFormat="1" ht="7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5" customHeight="1">
      <c r="B82" s="30"/>
      <c r="C82" s="19" t="s">
        <v>56</v>
      </c>
      <c r="AR82" s="30"/>
    </row>
    <row r="83" spans="1:91" s="1" customFormat="1" ht="7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12-2024</v>
      </c>
      <c r="AR84" s="46"/>
    </row>
    <row r="85" spans="1:91" s="4" customFormat="1" ht="37" customHeight="1">
      <c r="B85" s="47"/>
      <c r="C85" s="48" t="s">
        <v>16</v>
      </c>
      <c r="L85" s="174" t="str">
        <f>K6</f>
        <v>Doplnění docházkového systému ve vybraných budovách v obvodu OŘ Ostrava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R85" s="47"/>
    </row>
    <row r="86" spans="1:91" s="1" customFormat="1" ht="7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OŘ Ostrava</v>
      </c>
      <c r="AI87" s="25" t="s">
        <v>22</v>
      </c>
      <c r="AM87" s="176" t="str">
        <f>IF(AN8= "","",AN8)</f>
        <v/>
      </c>
      <c r="AN87" s="176"/>
      <c r="AR87" s="30"/>
    </row>
    <row r="88" spans="1:91" s="1" customFormat="1" ht="7" customHeight="1">
      <c r="B88" s="30"/>
      <c r="AR88" s="30"/>
    </row>
    <row r="89" spans="1:91" s="1" customFormat="1" ht="15.15" customHeight="1">
      <c r="B89" s="30"/>
      <c r="C89" s="25" t="s">
        <v>23</v>
      </c>
      <c r="L89" s="3" t="str">
        <f>IF(E11= "","",E11)</f>
        <v>Správa železnic, státní organizace</v>
      </c>
      <c r="AI89" s="25" t="s">
        <v>30</v>
      </c>
      <c r="AM89" s="177" t="str">
        <f>IF(E17="","",E17)</f>
        <v>Trade FIDES, a.s.</v>
      </c>
      <c r="AN89" s="178"/>
      <c r="AO89" s="178"/>
      <c r="AP89" s="178"/>
      <c r="AR89" s="30"/>
      <c r="AS89" s="179" t="s">
        <v>57</v>
      </c>
      <c r="AT89" s="180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15" customHeight="1">
      <c r="B90" s="30"/>
      <c r="C90" s="25" t="s">
        <v>28</v>
      </c>
      <c r="L90" s="3" t="str">
        <f>IF(E14= "Vyplň údaj","",E14)</f>
        <v/>
      </c>
      <c r="AI90" s="25" t="s">
        <v>34</v>
      </c>
      <c r="AM90" s="177" t="str">
        <f>IF(E20="","",E20)</f>
        <v>Ing. Jakub Martiník</v>
      </c>
      <c r="AN90" s="178"/>
      <c r="AO90" s="178"/>
      <c r="AP90" s="178"/>
      <c r="AR90" s="30"/>
      <c r="AS90" s="181"/>
      <c r="AT90" s="182"/>
      <c r="BD90" s="54"/>
    </row>
    <row r="91" spans="1:91" s="1" customFormat="1" ht="10.75" customHeight="1">
      <c r="B91" s="30"/>
      <c r="AR91" s="30"/>
      <c r="AS91" s="181"/>
      <c r="AT91" s="182"/>
      <c r="BD91" s="54"/>
    </row>
    <row r="92" spans="1:91" s="1" customFormat="1" ht="29.25" customHeight="1">
      <c r="B92" s="30"/>
      <c r="C92" s="183" t="s">
        <v>58</v>
      </c>
      <c r="D92" s="184"/>
      <c r="E92" s="184"/>
      <c r="F92" s="184"/>
      <c r="G92" s="184"/>
      <c r="H92" s="55"/>
      <c r="I92" s="186" t="s">
        <v>59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5" t="s">
        <v>60</v>
      </c>
      <c r="AH92" s="184"/>
      <c r="AI92" s="184"/>
      <c r="AJ92" s="184"/>
      <c r="AK92" s="184"/>
      <c r="AL92" s="184"/>
      <c r="AM92" s="184"/>
      <c r="AN92" s="186" t="s">
        <v>61</v>
      </c>
      <c r="AO92" s="184"/>
      <c r="AP92" s="187"/>
      <c r="AQ92" s="56" t="s">
        <v>62</v>
      </c>
      <c r="AR92" s="30"/>
      <c r="AS92" s="57" t="s">
        <v>63</v>
      </c>
      <c r="AT92" s="58" t="s">
        <v>64</v>
      </c>
      <c r="AU92" s="58" t="s">
        <v>65</v>
      </c>
      <c r="AV92" s="58" t="s">
        <v>66</v>
      </c>
      <c r="AW92" s="58" t="s">
        <v>67</v>
      </c>
      <c r="AX92" s="58" t="s">
        <v>68</v>
      </c>
      <c r="AY92" s="58" t="s">
        <v>69</v>
      </c>
      <c r="AZ92" s="58" t="s">
        <v>70</v>
      </c>
      <c r="BA92" s="58" t="s">
        <v>71</v>
      </c>
      <c r="BB92" s="58" t="s">
        <v>72</v>
      </c>
      <c r="BC92" s="58" t="s">
        <v>73</v>
      </c>
      <c r="BD92" s="59" t="s">
        <v>74</v>
      </c>
    </row>
    <row r="93" spans="1:91" s="1" customFormat="1" ht="10.75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" customHeight="1">
      <c r="B94" s="61"/>
      <c r="C94" s="62" t="s">
        <v>75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1">
        <f>ROUND(SUM(AG95:AG103),2)</f>
        <v>0</v>
      </c>
      <c r="AH94" s="191"/>
      <c r="AI94" s="191"/>
      <c r="AJ94" s="191"/>
      <c r="AK94" s="191"/>
      <c r="AL94" s="191"/>
      <c r="AM94" s="191"/>
      <c r="AN94" s="192">
        <f t="shared" ref="AN94:AN103" si="0">SUM(AG94,AT94)</f>
        <v>0</v>
      </c>
      <c r="AO94" s="192"/>
      <c r="AP94" s="192"/>
      <c r="AQ94" s="65" t="s">
        <v>1</v>
      </c>
      <c r="AR94" s="61"/>
      <c r="AS94" s="66">
        <f>ROUND(SUM(AS95:AS103),2)</f>
        <v>0</v>
      </c>
      <c r="AT94" s="67">
        <f t="shared" ref="AT94:AT103" si="1">ROUND(SUM(AV94:AW94),2)</f>
        <v>0</v>
      </c>
      <c r="AU94" s="68">
        <f>ROUND(SUM(AU95:AU103),5)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ROUND(SUM(AZ95:AZ103),2)</f>
        <v>0</v>
      </c>
      <c r="BA94" s="67">
        <f>ROUND(SUM(BA95:BA103),2)</f>
        <v>0</v>
      </c>
      <c r="BB94" s="67">
        <f>ROUND(SUM(BB95:BB103),2)</f>
        <v>0</v>
      </c>
      <c r="BC94" s="67">
        <f>ROUND(SUM(BC95:BC103),2)</f>
        <v>0</v>
      </c>
      <c r="BD94" s="69">
        <f>ROUND(SUM(BD95:BD103),2)</f>
        <v>0</v>
      </c>
      <c r="BS94" s="70" t="s">
        <v>76</v>
      </c>
      <c r="BT94" s="70" t="s">
        <v>77</v>
      </c>
      <c r="BU94" s="71" t="s">
        <v>78</v>
      </c>
      <c r="BV94" s="70" t="s">
        <v>79</v>
      </c>
      <c r="BW94" s="70" t="s">
        <v>5</v>
      </c>
      <c r="BX94" s="70" t="s">
        <v>80</v>
      </c>
      <c r="CL94" s="70" t="s">
        <v>1</v>
      </c>
    </row>
    <row r="95" spans="1:91" s="6" customFormat="1" ht="16.5" customHeight="1">
      <c r="A95" s="72" t="s">
        <v>81</v>
      </c>
      <c r="B95" s="73"/>
      <c r="C95" s="74"/>
      <c r="D95" s="188" t="s">
        <v>82</v>
      </c>
      <c r="E95" s="188"/>
      <c r="F95" s="188"/>
      <c r="G95" s="188"/>
      <c r="H95" s="188"/>
      <c r="I95" s="75"/>
      <c r="J95" s="188" t="s">
        <v>83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9">
        <f>'SO01 - Ostrava Skladištní...'!J30</f>
        <v>0</v>
      </c>
      <c r="AH95" s="190"/>
      <c r="AI95" s="190"/>
      <c r="AJ95" s="190"/>
      <c r="AK95" s="190"/>
      <c r="AL95" s="190"/>
      <c r="AM95" s="190"/>
      <c r="AN95" s="189">
        <f t="shared" si="0"/>
        <v>0</v>
      </c>
      <c r="AO95" s="190"/>
      <c r="AP95" s="190"/>
      <c r="AQ95" s="76" t="s">
        <v>84</v>
      </c>
      <c r="AR95" s="73"/>
      <c r="AS95" s="77">
        <v>0</v>
      </c>
      <c r="AT95" s="78">
        <f t="shared" si="1"/>
        <v>0</v>
      </c>
      <c r="AU95" s="79">
        <f>'SO01 - Ostrava Skladištní...'!P126</f>
        <v>0</v>
      </c>
      <c r="AV95" s="78">
        <f>'SO01 - Ostrava Skladištní...'!J33</f>
        <v>0</v>
      </c>
      <c r="AW95" s="78">
        <f>'SO01 - Ostrava Skladištní...'!J34</f>
        <v>0</v>
      </c>
      <c r="AX95" s="78">
        <f>'SO01 - Ostrava Skladištní...'!J35</f>
        <v>0</v>
      </c>
      <c r="AY95" s="78">
        <f>'SO01 - Ostrava Skladištní...'!J36</f>
        <v>0</v>
      </c>
      <c r="AZ95" s="78">
        <f>'SO01 - Ostrava Skladištní...'!F33</f>
        <v>0</v>
      </c>
      <c r="BA95" s="78">
        <f>'SO01 - Ostrava Skladištní...'!F34</f>
        <v>0</v>
      </c>
      <c r="BB95" s="78">
        <f>'SO01 - Ostrava Skladištní...'!F35</f>
        <v>0</v>
      </c>
      <c r="BC95" s="78">
        <f>'SO01 - Ostrava Skladištní...'!F36</f>
        <v>0</v>
      </c>
      <c r="BD95" s="80">
        <f>'SO01 - Ostrava Skladištní...'!F37</f>
        <v>0</v>
      </c>
      <c r="BT95" s="81" t="s">
        <v>85</v>
      </c>
      <c r="BV95" s="81" t="s">
        <v>79</v>
      </c>
      <c r="BW95" s="81" t="s">
        <v>86</v>
      </c>
      <c r="BX95" s="81" t="s">
        <v>5</v>
      </c>
      <c r="CL95" s="81" t="s">
        <v>1</v>
      </c>
      <c r="CM95" s="81" t="s">
        <v>87</v>
      </c>
    </row>
    <row r="96" spans="1:91" s="6" customFormat="1" ht="16.5" customHeight="1">
      <c r="A96" s="72" t="s">
        <v>81</v>
      </c>
      <c r="B96" s="73"/>
      <c r="C96" s="74"/>
      <c r="D96" s="188" t="s">
        <v>88</v>
      </c>
      <c r="E96" s="188"/>
      <c r="F96" s="188"/>
      <c r="G96" s="188"/>
      <c r="H96" s="188"/>
      <c r="I96" s="75"/>
      <c r="J96" s="188" t="s">
        <v>89</v>
      </c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9">
        <f>'SO02 - Ostrava hl. n. – ř...'!J30</f>
        <v>0</v>
      </c>
      <c r="AH96" s="190"/>
      <c r="AI96" s="190"/>
      <c r="AJ96" s="190"/>
      <c r="AK96" s="190"/>
      <c r="AL96" s="190"/>
      <c r="AM96" s="190"/>
      <c r="AN96" s="189">
        <f t="shared" si="0"/>
        <v>0</v>
      </c>
      <c r="AO96" s="190"/>
      <c r="AP96" s="190"/>
      <c r="AQ96" s="76" t="s">
        <v>84</v>
      </c>
      <c r="AR96" s="73"/>
      <c r="AS96" s="77">
        <v>0</v>
      </c>
      <c r="AT96" s="78">
        <f t="shared" si="1"/>
        <v>0</v>
      </c>
      <c r="AU96" s="79">
        <f>'SO02 - Ostrava hl. n. – ř...'!P121</f>
        <v>0</v>
      </c>
      <c r="AV96" s="78">
        <f>'SO02 - Ostrava hl. n. – ř...'!J33</f>
        <v>0</v>
      </c>
      <c r="AW96" s="78">
        <f>'SO02 - Ostrava hl. n. – ř...'!J34</f>
        <v>0</v>
      </c>
      <c r="AX96" s="78">
        <f>'SO02 - Ostrava hl. n. – ř...'!J35</f>
        <v>0</v>
      </c>
      <c r="AY96" s="78">
        <f>'SO02 - Ostrava hl. n. – ř...'!J36</f>
        <v>0</v>
      </c>
      <c r="AZ96" s="78">
        <f>'SO02 - Ostrava hl. n. – ř...'!F33</f>
        <v>0</v>
      </c>
      <c r="BA96" s="78">
        <f>'SO02 - Ostrava hl. n. – ř...'!F34</f>
        <v>0</v>
      </c>
      <c r="BB96" s="78">
        <f>'SO02 - Ostrava hl. n. – ř...'!F35</f>
        <v>0</v>
      </c>
      <c r="BC96" s="78">
        <f>'SO02 - Ostrava hl. n. – ř...'!F36</f>
        <v>0</v>
      </c>
      <c r="BD96" s="80">
        <f>'SO02 - Ostrava hl. n. – ř...'!F37</f>
        <v>0</v>
      </c>
      <c r="BT96" s="81" t="s">
        <v>85</v>
      </c>
      <c r="BV96" s="81" t="s">
        <v>79</v>
      </c>
      <c r="BW96" s="81" t="s">
        <v>90</v>
      </c>
      <c r="BX96" s="81" t="s">
        <v>5</v>
      </c>
      <c r="CL96" s="81" t="s">
        <v>1</v>
      </c>
      <c r="CM96" s="81" t="s">
        <v>87</v>
      </c>
    </row>
    <row r="97" spans="1:91" s="6" customFormat="1" ht="16.5" customHeight="1">
      <c r="A97" s="72" t="s">
        <v>81</v>
      </c>
      <c r="B97" s="73"/>
      <c r="C97" s="74"/>
      <c r="D97" s="188" t="s">
        <v>91</v>
      </c>
      <c r="E97" s="188"/>
      <c r="F97" s="188"/>
      <c r="G97" s="188"/>
      <c r="H97" s="188"/>
      <c r="I97" s="75"/>
      <c r="J97" s="188" t="s">
        <v>92</v>
      </c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9">
        <f>'SO03 - Přerov – výpravní ...'!J30</f>
        <v>0</v>
      </c>
      <c r="AH97" s="190"/>
      <c r="AI97" s="190"/>
      <c r="AJ97" s="190"/>
      <c r="AK97" s="190"/>
      <c r="AL97" s="190"/>
      <c r="AM97" s="190"/>
      <c r="AN97" s="189">
        <f t="shared" si="0"/>
        <v>0</v>
      </c>
      <c r="AO97" s="190"/>
      <c r="AP97" s="190"/>
      <c r="AQ97" s="76" t="s">
        <v>84</v>
      </c>
      <c r="AR97" s="73"/>
      <c r="AS97" s="77">
        <v>0</v>
      </c>
      <c r="AT97" s="78">
        <f t="shared" si="1"/>
        <v>0</v>
      </c>
      <c r="AU97" s="79">
        <f>'SO03 - Přerov – výpravní ...'!P121</f>
        <v>0</v>
      </c>
      <c r="AV97" s="78">
        <f>'SO03 - Přerov – výpravní ...'!J33</f>
        <v>0</v>
      </c>
      <c r="AW97" s="78">
        <f>'SO03 - Přerov – výpravní ...'!J34</f>
        <v>0</v>
      </c>
      <c r="AX97" s="78">
        <f>'SO03 - Přerov – výpravní ...'!J35</f>
        <v>0</v>
      </c>
      <c r="AY97" s="78">
        <f>'SO03 - Přerov – výpravní ...'!J36</f>
        <v>0</v>
      </c>
      <c r="AZ97" s="78">
        <f>'SO03 - Přerov – výpravní ...'!F33</f>
        <v>0</v>
      </c>
      <c r="BA97" s="78">
        <f>'SO03 - Přerov – výpravní ...'!F34</f>
        <v>0</v>
      </c>
      <c r="BB97" s="78">
        <f>'SO03 - Přerov – výpravní ...'!F35</f>
        <v>0</v>
      </c>
      <c r="BC97" s="78">
        <f>'SO03 - Přerov – výpravní ...'!F36</f>
        <v>0</v>
      </c>
      <c r="BD97" s="80">
        <f>'SO03 - Přerov – výpravní ...'!F37</f>
        <v>0</v>
      </c>
      <c r="BT97" s="81" t="s">
        <v>85</v>
      </c>
      <c r="BV97" s="81" t="s">
        <v>79</v>
      </c>
      <c r="BW97" s="81" t="s">
        <v>93</v>
      </c>
      <c r="BX97" s="81" t="s">
        <v>5</v>
      </c>
      <c r="CL97" s="81" t="s">
        <v>1</v>
      </c>
      <c r="CM97" s="81" t="s">
        <v>87</v>
      </c>
    </row>
    <row r="98" spans="1:91" s="6" customFormat="1" ht="16.5" customHeight="1">
      <c r="A98" s="72" t="s">
        <v>81</v>
      </c>
      <c r="B98" s="73"/>
      <c r="C98" s="74"/>
      <c r="D98" s="188" t="s">
        <v>94</v>
      </c>
      <c r="E98" s="188"/>
      <c r="F98" s="188"/>
      <c r="G98" s="188"/>
      <c r="H98" s="188"/>
      <c r="I98" s="75"/>
      <c r="J98" s="188" t="s">
        <v>95</v>
      </c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9">
        <f>'SO04 - Přerov – budova HZS'!J30</f>
        <v>0</v>
      </c>
      <c r="AH98" s="190"/>
      <c r="AI98" s="190"/>
      <c r="AJ98" s="190"/>
      <c r="AK98" s="190"/>
      <c r="AL98" s="190"/>
      <c r="AM98" s="190"/>
      <c r="AN98" s="189">
        <f t="shared" si="0"/>
        <v>0</v>
      </c>
      <c r="AO98" s="190"/>
      <c r="AP98" s="190"/>
      <c r="AQ98" s="76" t="s">
        <v>84</v>
      </c>
      <c r="AR98" s="73"/>
      <c r="AS98" s="77">
        <v>0</v>
      </c>
      <c r="AT98" s="78">
        <f t="shared" si="1"/>
        <v>0</v>
      </c>
      <c r="AU98" s="79">
        <f>'SO04 - Přerov – budova HZS'!P121</f>
        <v>0</v>
      </c>
      <c r="AV98" s="78">
        <f>'SO04 - Přerov – budova HZS'!J33</f>
        <v>0</v>
      </c>
      <c r="AW98" s="78">
        <f>'SO04 - Přerov – budova HZS'!J34</f>
        <v>0</v>
      </c>
      <c r="AX98" s="78">
        <f>'SO04 - Přerov – budova HZS'!J35</f>
        <v>0</v>
      </c>
      <c r="AY98" s="78">
        <f>'SO04 - Přerov – budova HZS'!J36</f>
        <v>0</v>
      </c>
      <c r="AZ98" s="78">
        <f>'SO04 - Přerov – budova HZS'!F33</f>
        <v>0</v>
      </c>
      <c r="BA98" s="78">
        <f>'SO04 - Přerov – budova HZS'!F34</f>
        <v>0</v>
      </c>
      <c r="BB98" s="78">
        <f>'SO04 - Přerov – budova HZS'!F35</f>
        <v>0</v>
      </c>
      <c r="BC98" s="78">
        <f>'SO04 - Přerov – budova HZS'!F36</f>
        <v>0</v>
      </c>
      <c r="BD98" s="80">
        <f>'SO04 - Přerov – budova HZS'!F37</f>
        <v>0</v>
      </c>
      <c r="BT98" s="81" t="s">
        <v>85</v>
      </c>
      <c r="BV98" s="81" t="s">
        <v>79</v>
      </c>
      <c r="BW98" s="81" t="s">
        <v>96</v>
      </c>
      <c r="BX98" s="81" t="s">
        <v>5</v>
      </c>
      <c r="CL98" s="81" t="s">
        <v>1</v>
      </c>
      <c r="CM98" s="81" t="s">
        <v>87</v>
      </c>
    </row>
    <row r="99" spans="1:91" s="6" customFormat="1" ht="16.5" customHeight="1">
      <c r="A99" s="72" t="s">
        <v>81</v>
      </c>
      <c r="B99" s="73"/>
      <c r="C99" s="74"/>
      <c r="D99" s="188" t="s">
        <v>97</v>
      </c>
      <c r="E99" s="188"/>
      <c r="F99" s="188"/>
      <c r="G99" s="188"/>
      <c r="H99" s="188"/>
      <c r="I99" s="75"/>
      <c r="J99" s="188" t="s">
        <v>98</v>
      </c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9">
        <f>'SO05 - Hulín – provozní b...'!J30</f>
        <v>0</v>
      </c>
      <c r="AH99" s="190"/>
      <c r="AI99" s="190"/>
      <c r="AJ99" s="190"/>
      <c r="AK99" s="190"/>
      <c r="AL99" s="190"/>
      <c r="AM99" s="190"/>
      <c r="AN99" s="189">
        <f t="shared" si="0"/>
        <v>0</v>
      </c>
      <c r="AO99" s="190"/>
      <c r="AP99" s="190"/>
      <c r="AQ99" s="76" t="s">
        <v>84</v>
      </c>
      <c r="AR99" s="73"/>
      <c r="AS99" s="77">
        <v>0</v>
      </c>
      <c r="AT99" s="78">
        <f t="shared" si="1"/>
        <v>0</v>
      </c>
      <c r="AU99" s="79">
        <f>'SO05 - Hulín – provozní b...'!P121</f>
        <v>0</v>
      </c>
      <c r="AV99" s="78">
        <f>'SO05 - Hulín – provozní b...'!J33</f>
        <v>0</v>
      </c>
      <c r="AW99" s="78">
        <f>'SO05 - Hulín – provozní b...'!J34</f>
        <v>0</v>
      </c>
      <c r="AX99" s="78">
        <f>'SO05 - Hulín – provozní b...'!J35</f>
        <v>0</v>
      </c>
      <c r="AY99" s="78">
        <f>'SO05 - Hulín – provozní b...'!J36</f>
        <v>0</v>
      </c>
      <c r="AZ99" s="78">
        <f>'SO05 - Hulín – provozní b...'!F33</f>
        <v>0</v>
      </c>
      <c r="BA99" s="78">
        <f>'SO05 - Hulín – provozní b...'!F34</f>
        <v>0</v>
      </c>
      <c r="BB99" s="78">
        <f>'SO05 - Hulín – provozní b...'!F35</f>
        <v>0</v>
      </c>
      <c r="BC99" s="78">
        <f>'SO05 - Hulín – provozní b...'!F36</f>
        <v>0</v>
      </c>
      <c r="BD99" s="80">
        <f>'SO05 - Hulín – provozní b...'!F37</f>
        <v>0</v>
      </c>
      <c r="BT99" s="81" t="s">
        <v>85</v>
      </c>
      <c r="BV99" s="81" t="s">
        <v>79</v>
      </c>
      <c r="BW99" s="81" t="s">
        <v>99</v>
      </c>
      <c r="BX99" s="81" t="s">
        <v>5</v>
      </c>
      <c r="CL99" s="81" t="s">
        <v>1</v>
      </c>
      <c r="CM99" s="81" t="s">
        <v>87</v>
      </c>
    </row>
    <row r="100" spans="1:91" s="6" customFormat="1" ht="16.5" customHeight="1">
      <c r="A100" s="72" t="s">
        <v>81</v>
      </c>
      <c r="B100" s="73"/>
      <c r="C100" s="74"/>
      <c r="D100" s="188" t="s">
        <v>100</v>
      </c>
      <c r="E100" s="188"/>
      <c r="F100" s="188"/>
      <c r="G100" s="188"/>
      <c r="H100" s="188"/>
      <c r="I100" s="75"/>
      <c r="J100" s="188" t="s">
        <v>101</v>
      </c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9">
        <f>'SO06 - Šumperk – provozní...'!J30</f>
        <v>0</v>
      </c>
      <c r="AH100" s="190"/>
      <c r="AI100" s="190"/>
      <c r="AJ100" s="190"/>
      <c r="AK100" s="190"/>
      <c r="AL100" s="190"/>
      <c r="AM100" s="190"/>
      <c r="AN100" s="189">
        <f t="shared" si="0"/>
        <v>0</v>
      </c>
      <c r="AO100" s="190"/>
      <c r="AP100" s="190"/>
      <c r="AQ100" s="76" t="s">
        <v>84</v>
      </c>
      <c r="AR100" s="73"/>
      <c r="AS100" s="77">
        <v>0</v>
      </c>
      <c r="AT100" s="78">
        <f t="shared" si="1"/>
        <v>0</v>
      </c>
      <c r="AU100" s="79">
        <f>'SO06 - Šumperk – provozní...'!P122</f>
        <v>0</v>
      </c>
      <c r="AV100" s="78">
        <f>'SO06 - Šumperk – provozní...'!J33</f>
        <v>0</v>
      </c>
      <c r="AW100" s="78">
        <f>'SO06 - Šumperk – provozní...'!J34</f>
        <v>0</v>
      </c>
      <c r="AX100" s="78">
        <f>'SO06 - Šumperk – provozní...'!J35</f>
        <v>0</v>
      </c>
      <c r="AY100" s="78">
        <f>'SO06 - Šumperk – provozní...'!J36</f>
        <v>0</v>
      </c>
      <c r="AZ100" s="78">
        <f>'SO06 - Šumperk – provozní...'!F33</f>
        <v>0</v>
      </c>
      <c r="BA100" s="78">
        <f>'SO06 - Šumperk – provozní...'!F34</f>
        <v>0</v>
      </c>
      <c r="BB100" s="78">
        <f>'SO06 - Šumperk – provozní...'!F35</f>
        <v>0</v>
      </c>
      <c r="BC100" s="78">
        <f>'SO06 - Šumperk – provozní...'!F36</f>
        <v>0</v>
      </c>
      <c r="BD100" s="80">
        <f>'SO06 - Šumperk – provozní...'!F37</f>
        <v>0</v>
      </c>
      <c r="BT100" s="81" t="s">
        <v>85</v>
      </c>
      <c r="BV100" s="81" t="s">
        <v>79</v>
      </c>
      <c r="BW100" s="81" t="s">
        <v>102</v>
      </c>
      <c r="BX100" s="81" t="s">
        <v>5</v>
      </c>
      <c r="CL100" s="81" t="s">
        <v>1</v>
      </c>
      <c r="CM100" s="81" t="s">
        <v>87</v>
      </c>
    </row>
    <row r="101" spans="1:91" s="6" customFormat="1" ht="16.5" customHeight="1">
      <c r="A101" s="72" t="s">
        <v>81</v>
      </c>
      <c r="B101" s="73"/>
      <c r="C101" s="74"/>
      <c r="D101" s="188" t="s">
        <v>103</v>
      </c>
      <c r="E101" s="188"/>
      <c r="F101" s="188"/>
      <c r="G101" s="188"/>
      <c r="H101" s="188"/>
      <c r="I101" s="75"/>
      <c r="J101" s="188" t="s">
        <v>104</v>
      </c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9">
        <f>'SO07 - Zábřeh na Moravě –...'!J30</f>
        <v>0</v>
      </c>
      <c r="AH101" s="190"/>
      <c r="AI101" s="190"/>
      <c r="AJ101" s="190"/>
      <c r="AK101" s="190"/>
      <c r="AL101" s="190"/>
      <c r="AM101" s="190"/>
      <c r="AN101" s="189">
        <f t="shared" si="0"/>
        <v>0</v>
      </c>
      <c r="AO101" s="190"/>
      <c r="AP101" s="190"/>
      <c r="AQ101" s="76" t="s">
        <v>84</v>
      </c>
      <c r="AR101" s="73"/>
      <c r="AS101" s="77">
        <v>0</v>
      </c>
      <c r="AT101" s="78">
        <f t="shared" si="1"/>
        <v>0</v>
      </c>
      <c r="AU101" s="79">
        <f>'SO07 - Zábřeh na Moravě –...'!P121</f>
        <v>0</v>
      </c>
      <c r="AV101" s="78">
        <f>'SO07 - Zábřeh na Moravě –...'!J33</f>
        <v>0</v>
      </c>
      <c r="AW101" s="78">
        <f>'SO07 - Zábřeh na Moravě –...'!J34</f>
        <v>0</v>
      </c>
      <c r="AX101" s="78">
        <f>'SO07 - Zábřeh na Moravě –...'!J35</f>
        <v>0</v>
      </c>
      <c r="AY101" s="78">
        <f>'SO07 - Zábřeh na Moravě –...'!J36</f>
        <v>0</v>
      </c>
      <c r="AZ101" s="78">
        <f>'SO07 - Zábřeh na Moravě –...'!F33</f>
        <v>0</v>
      </c>
      <c r="BA101" s="78">
        <f>'SO07 - Zábřeh na Moravě –...'!F34</f>
        <v>0</v>
      </c>
      <c r="BB101" s="78">
        <f>'SO07 - Zábřeh na Moravě –...'!F35</f>
        <v>0</v>
      </c>
      <c r="BC101" s="78">
        <f>'SO07 - Zábřeh na Moravě –...'!F36</f>
        <v>0</v>
      </c>
      <c r="BD101" s="80">
        <f>'SO07 - Zábřeh na Moravě –...'!F37</f>
        <v>0</v>
      </c>
      <c r="BT101" s="81" t="s">
        <v>85</v>
      </c>
      <c r="BV101" s="81" t="s">
        <v>79</v>
      </c>
      <c r="BW101" s="81" t="s">
        <v>105</v>
      </c>
      <c r="BX101" s="81" t="s">
        <v>5</v>
      </c>
      <c r="CL101" s="81" t="s">
        <v>1</v>
      </c>
      <c r="CM101" s="81" t="s">
        <v>87</v>
      </c>
    </row>
    <row r="102" spans="1:91" s="6" customFormat="1" ht="24.75" customHeight="1">
      <c r="A102" s="72" t="s">
        <v>81</v>
      </c>
      <c r="B102" s="73"/>
      <c r="C102" s="74"/>
      <c r="D102" s="188" t="s">
        <v>106</v>
      </c>
      <c r="E102" s="188"/>
      <c r="F102" s="188"/>
      <c r="G102" s="188"/>
      <c r="H102" s="188"/>
      <c r="I102" s="75"/>
      <c r="J102" s="188" t="s">
        <v>107</v>
      </c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9">
        <f>'SO08 - Ostrava Skladištní...'!J30</f>
        <v>0</v>
      </c>
      <c r="AH102" s="190"/>
      <c r="AI102" s="190"/>
      <c r="AJ102" s="190"/>
      <c r="AK102" s="190"/>
      <c r="AL102" s="190"/>
      <c r="AM102" s="190"/>
      <c r="AN102" s="189">
        <f t="shared" si="0"/>
        <v>0</v>
      </c>
      <c r="AO102" s="190"/>
      <c r="AP102" s="190"/>
      <c r="AQ102" s="76" t="s">
        <v>84</v>
      </c>
      <c r="AR102" s="73"/>
      <c r="AS102" s="77">
        <v>0</v>
      </c>
      <c r="AT102" s="78">
        <f t="shared" si="1"/>
        <v>0</v>
      </c>
      <c r="AU102" s="79">
        <f>'SO08 - Ostrava Skladištní...'!P120</f>
        <v>0</v>
      </c>
      <c r="AV102" s="78">
        <f>'SO08 - Ostrava Skladištní...'!J33</f>
        <v>0</v>
      </c>
      <c r="AW102" s="78">
        <f>'SO08 - Ostrava Skladištní...'!J34</f>
        <v>0</v>
      </c>
      <c r="AX102" s="78">
        <f>'SO08 - Ostrava Skladištní...'!J35</f>
        <v>0</v>
      </c>
      <c r="AY102" s="78">
        <f>'SO08 - Ostrava Skladištní...'!J36</f>
        <v>0</v>
      </c>
      <c r="AZ102" s="78">
        <f>'SO08 - Ostrava Skladištní...'!F33</f>
        <v>0</v>
      </c>
      <c r="BA102" s="78">
        <f>'SO08 - Ostrava Skladištní...'!F34</f>
        <v>0</v>
      </c>
      <c r="BB102" s="78">
        <f>'SO08 - Ostrava Skladištní...'!F35</f>
        <v>0</v>
      </c>
      <c r="BC102" s="78">
        <f>'SO08 - Ostrava Skladištní...'!F36</f>
        <v>0</v>
      </c>
      <c r="BD102" s="80">
        <f>'SO08 - Ostrava Skladištní...'!F37</f>
        <v>0</v>
      </c>
      <c r="BT102" s="81" t="s">
        <v>85</v>
      </c>
      <c r="BV102" s="81" t="s">
        <v>79</v>
      </c>
      <c r="BW102" s="81" t="s">
        <v>108</v>
      </c>
      <c r="BX102" s="81" t="s">
        <v>5</v>
      </c>
      <c r="CL102" s="81" t="s">
        <v>1</v>
      </c>
      <c r="CM102" s="81" t="s">
        <v>87</v>
      </c>
    </row>
    <row r="103" spans="1:91" s="6" customFormat="1" ht="24.75" customHeight="1">
      <c r="A103" s="72" t="s">
        <v>81</v>
      </c>
      <c r="B103" s="73"/>
      <c r="C103" s="74"/>
      <c r="D103" s="188" t="s">
        <v>109</v>
      </c>
      <c r="E103" s="188"/>
      <c r="F103" s="188"/>
      <c r="G103" s="188"/>
      <c r="H103" s="188"/>
      <c r="I103" s="75"/>
      <c r="J103" s="188" t="s">
        <v>110</v>
      </c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9">
        <f>'SO09 - Ostrava Skladištní...'!J30</f>
        <v>0</v>
      </c>
      <c r="AH103" s="190"/>
      <c r="AI103" s="190"/>
      <c r="AJ103" s="190"/>
      <c r="AK103" s="190"/>
      <c r="AL103" s="190"/>
      <c r="AM103" s="190"/>
      <c r="AN103" s="189">
        <f t="shared" si="0"/>
        <v>0</v>
      </c>
      <c r="AO103" s="190"/>
      <c r="AP103" s="190"/>
      <c r="AQ103" s="76" t="s">
        <v>84</v>
      </c>
      <c r="AR103" s="73"/>
      <c r="AS103" s="82">
        <v>0</v>
      </c>
      <c r="AT103" s="83">
        <f t="shared" si="1"/>
        <v>0</v>
      </c>
      <c r="AU103" s="84">
        <f>'SO09 - Ostrava Skladištní...'!P121</f>
        <v>0</v>
      </c>
      <c r="AV103" s="83">
        <f>'SO09 - Ostrava Skladištní...'!J33</f>
        <v>0</v>
      </c>
      <c r="AW103" s="83">
        <f>'SO09 - Ostrava Skladištní...'!J34</f>
        <v>0</v>
      </c>
      <c r="AX103" s="83">
        <f>'SO09 - Ostrava Skladištní...'!J35</f>
        <v>0</v>
      </c>
      <c r="AY103" s="83">
        <f>'SO09 - Ostrava Skladištní...'!J36</f>
        <v>0</v>
      </c>
      <c r="AZ103" s="83">
        <f>'SO09 - Ostrava Skladištní...'!F33</f>
        <v>0</v>
      </c>
      <c r="BA103" s="83">
        <f>'SO09 - Ostrava Skladištní...'!F34</f>
        <v>0</v>
      </c>
      <c r="BB103" s="83">
        <f>'SO09 - Ostrava Skladištní...'!F35</f>
        <v>0</v>
      </c>
      <c r="BC103" s="83">
        <f>'SO09 - Ostrava Skladištní...'!F36</f>
        <v>0</v>
      </c>
      <c r="BD103" s="85">
        <f>'SO09 - Ostrava Skladištní...'!F37</f>
        <v>0</v>
      </c>
      <c r="BT103" s="81" t="s">
        <v>85</v>
      </c>
      <c r="BV103" s="81" t="s">
        <v>79</v>
      </c>
      <c r="BW103" s="81" t="s">
        <v>111</v>
      </c>
      <c r="BX103" s="81" t="s">
        <v>5</v>
      </c>
      <c r="CL103" s="81" t="s">
        <v>1</v>
      </c>
      <c r="CM103" s="81" t="s">
        <v>87</v>
      </c>
    </row>
    <row r="104" spans="1:91" s="1" customFormat="1" ht="30" customHeight="1">
      <c r="B104" s="30"/>
      <c r="AR104" s="30"/>
    </row>
    <row r="105" spans="1:91" s="1" customFormat="1" ht="7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30"/>
    </row>
  </sheetData>
  <sheetProtection algorithmName="SHA-512" hashValue="FZmszphZEMVCPQxTdvlw+9IrlpJDq8ucZ13URdGDbd4YGZyecvI3CDvJ6aL7KxtQiCF9xTkQTjhG9VPXgXKVRQ==" saltValue="PfCyPMyG1vD8IhhEMLCZbanuHlc6D1gHnEoXtzEMK9M79FaVvEtS0BkZnSvPL8RkM29yQ3Ysvp75vWVgeA0qlA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SO01 - Ostrava Skladištní...'!C2" display="/" xr:uid="{00000000-0004-0000-0000-000000000000}"/>
    <hyperlink ref="A96" location="'SO02 - Ostrava hl. n. – ř...'!C2" display="/" xr:uid="{00000000-0004-0000-0000-000001000000}"/>
    <hyperlink ref="A97" location="'SO03 - Přerov – výpravní ...'!C2" display="/" xr:uid="{00000000-0004-0000-0000-000002000000}"/>
    <hyperlink ref="A98" location="'SO04 - Přerov – budova HZS'!C2" display="/" xr:uid="{00000000-0004-0000-0000-000003000000}"/>
    <hyperlink ref="A99" location="'SO05 - Hulín – provozní b...'!C2" display="/" xr:uid="{00000000-0004-0000-0000-000004000000}"/>
    <hyperlink ref="A100" location="'SO06 - Šumperk – provozní...'!C2" display="/" xr:uid="{00000000-0004-0000-0000-000005000000}"/>
    <hyperlink ref="A101" location="'SO07 - Zábřeh na Moravě –...'!C2" display="/" xr:uid="{00000000-0004-0000-0000-000006000000}"/>
    <hyperlink ref="A102" location="'SO08 - Ostrava Skladištní...'!C2" display="/" xr:uid="{00000000-0004-0000-0000-000007000000}"/>
    <hyperlink ref="A103" location="'SO09 - Ostrava Skladištní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67"/>
  <sheetViews>
    <sheetView showGridLines="0" workbookViewId="0"/>
  </sheetViews>
  <sheetFormatPr defaultRowHeight="13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5" t="s">
        <v>111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5" customHeight="1">
      <c r="B4" s="18"/>
      <c r="D4" s="19" t="s">
        <v>112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2" t="str">
        <f>'Rekapitulace stavby'!K6</f>
        <v>Doplnění docházkového systému ve vybraných budovách v obvodu OŘ Ostrava</v>
      </c>
      <c r="F7" s="213"/>
      <c r="G7" s="213"/>
      <c r="H7" s="213"/>
      <c r="L7" s="18"/>
    </row>
    <row r="8" spans="2:46" s="1" customFormat="1" ht="12" customHeight="1">
      <c r="B8" s="30"/>
      <c r="D8" s="25" t="s">
        <v>113</v>
      </c>
      <c r="L8" s="30"/>
    </row>
    <row r="9" spans="2:46" s="1" customFormat="1" ht="16.5" customHeight="1">
      <c r="B9" s="30"/>
      <c r="E9" s="174" t="s">
        <v>611</v>
      </c>
      <c r="F9" s="214"/>
      <c r="G9" s="214"/>
      <c r="H9" s="214"/>
      <c r="L9" s="30"/>
    </row>
    <row r="10" spans="2:46" s="1" customFormat="1" ht="10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597</v>
      </c>
      <c r="I12" s="25" t="s">
        <v>22</v>
      </c>
      <c r="J12" s="50">
        <f>'Rekapitulace stavby'!AN8</f>
        <v>0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25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5" t="str">
        <f>'Rekapitulace stavby'!E14</f>
        <v>Vyplň údaj</v>
      </c>
      <c r="F18" s="196"/>
      <c r="G18" s="196"/>
      <c r="H18" s="196"/>
      <c r="I18" s="25" t="s">
        <v>27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24</v>
      </c>
      <c r="J20" s="23" t="s">
        <v>31</v>
      </c>
      <c r="L20" s="30"/>
    </row>
    <row r="21" spans="2:12" s="1" customFormat="1" ht="18" customHeight="1">
      <c r="B21" s="30"/>
      <c r="E21" s="23" t="s">
        <v>32</v>
      </c>
      <c r="I21" s="25" t="s">
        <v>27</v>
      </c>
      <c r="J21" s="23" t="s">
        <v>1</v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35</v>
      </c>
      <c r="I24" s="25" t="s">
        <v>27</v>
      </c>
      <c r="J24" s="23" t="s">
        <v>1</v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1" t="s">
        <v>1</v>
      </c>
      <c r="F27" s="201"/>
      <c r="G27" s="201"/>
      <c r="H27" s="201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customHeight="1">
      <c r="B30" s="30"/>
      <c r="D30" s="88" t="s">
        <v>37</v>
      </c>
      <c r="J30" s="64">
        <f>ROUND(J121,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ROUND((SUM(BE121:BE166)),  2)</f>
        <v>0</v>
      </c>
      <c r="I33" s="90">
        <v>0.21</v>
      </c>
      <c r="J33" s="89">
        <f>ROUND(((SUM(BE121:BE166))*I33),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ROUND((SUM(BF121:BF166)),  2)</f>
        <v>0</v>
      </c>
      <c r="I34" s="90">
        <v>0.12</v>
      </c>
      <c r="J34" s="89">
        <f>ROUND(((SUM(BF121:BF166))*I34),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ROUND((SUM(BG121:BG166)),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ROUND((SUM(BH121:BH166)),  2)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ROUND((SUM(BI121:BI166)),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">
      <c r="B51" s="18"/>
      <c r="L51" s="18"/>
    </row>
    <row r="52" spans="2:12" ht="10">
      <c r="B52" s="18"/>
      <c r="L52" s="18"/>
    </row>
    <row r="53" spans="2:12" ht="10">
      <c r="B53" s="18"/>
      <c r="L53" s="18"/>
    </row>
    <row r="54" spans="2:12" ht="10">
      <c r="B54" s="18"/>
      <c r="L54" s="18"/>
    </row>
    <row r="55" spans="2:12" ht="10">
      <c r="B55" s="18"/>
      <c r="L55" s="18"/>
    </row>
    <row r="56" spans="2:12" ht="10">
      <c r="B56" s="18"/>
      <c r="L56" s="18"/>
    </row>
    <row r="57" spans="2:12" ht="10">
      <c r="B57" s="18"/>
      <c r="L57" s="18"/>
    </row>
    <row r="58" spans="2:12" ht="10">
      <c r="B58" s="18"/>
      <c r="L58" s="18"/>
    </row>
    <row r="59" spans="2:12" ht="10">
      <c r="B59" s="18"/>
      <c r="L59" s="18"/>
    </row>
    <row r="60" spans="2:12" ht="10">
      <c r="B60" s="18"/>
      <c r="L60" s="18"/>
    </row>
    <row r="61" spans="2:12" s="1" customFormat="1" ht="12.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">
      <c r="B62" s="18"/>
      <c r="L62" s="18"/>
    </row>
    <row r="63" spans="2:12" ht="10">
      <c r="B63" s="18"/>
      <c r="L63" s="18"/>
    </row>
    <row r="64" spans="2:12" ht="10">
      <c r="B64" s="18"/>
      <c r="L64" s="18"/>
    </row>
    <row r="65" spans="2:12" s="1" customFormat="1" ht="13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">
      <c r="B66" s="18"/>
      <c r="L66" s="18"/>
    </row>
    <row r="67" spans="2:12" ht="10">
      <c r="B67" s="18"/>
      <c r="L67" s="18"/>
    </row>
    <row r="68" spans="2:12" ht="10">
      <c r="B68" s="18"/>
      <c r="L68" s="18"/>
    </row>
    <row r="69" spans="2:12" ht="10">
      <c r="B69" s="18"/>
      <c r="L69" s="18"/>
    </row>
    <row r="70" spans="2:12" ht="10">
      <c r="B70" s="18"/>
      <c r="L70" s="18"/>
    </row>
    <row r="71" spans="2:12" ht="10">
      <c r="B71" s="18"/>
      <c r="L71" s="18"/>
    </row>
    <row r="72" spans="2:12" ht="10">
      <c r="B72" s="18"/>
      <c r="L72" s="18"/>
    </row>
    <row r="73" spans="2:12" ht="10">
      <c r="B73" s="18"/>
      <c r="L73" s="18"/>
    </row>
    <row r="74" spans="2:12" ht="10">
      <c r="B74" s="18"/>
      <c r="L74" s="18"/>
    </row>
    <row r="75" spans="2:12" ht="10">
      <c r="B75" s="18"/>
      <c r="L75" s="18"/>
    </row>
    <row r="76" spans="2:12" s="1" customFormat="1" ht="12.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116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2" t="str">
        <f>E7</f>
        <v>Doplnění docházkového systému ve vybraných budovách v obvodu OŘ Ostrava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113</v>
      </c>
      <c r="L86" s="30"/>
    </row>
    <row r="87" spans="2:47" s="1" customFormat="1" ht="16.5" customHeight="1">
      <c r="B87" s="30"/>
      <c r="E87" s="174" t="str">
        <f>E9</f>
        <v>SO09 - Ostrava Skladištní – administrativní budova 29</v>
      </c>
      <c r="F87" s="214"/>
      <c r="G87" s="214"/>
      <c r="H87" s="214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Ostrava</v>
      </c>
      <c r="I89" s="25" t="s">
        <v>22</v>
      </c>
      <c r="J89" s="50">
        <f>IF(J12="","",J12)</f>
        <v>0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23</v>
      </c>
      <c r="F91" s="23" t="str">
        <f>E15</f>
        <v>Správa železnic, státní organizace</v>
      </c>
      <c r="I91" s="25" t="s">
        <v>30</v>
      </c>
      <c r="J91" s="28" t="str">
        <f>E21</f>
        <v>Trade FIDES, a.s.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Ing. Jakub Martiník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119</v>
      </c>
      <c r="J96" s="64">
        <f>J121</f>
        <v>0</v>
      </c>
      <c r="L96" s="30"/>
      <c r="AU96" s="15" t="s">
        <v>120</v>
      </c>
    </row>
    <row r="97" spans="2:12" s="8" customFormat="1" ht="25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598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124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customHeight="1">
      <c r="B100" s="106"/>
      <c r="D100" s="107" t="s">
        <v>125</v>
      </c>
      <c r="E100" s="108"/>
      <c r="F100" s="108"/>
      <c r="G100" s="108"/>
      <c r="H100" s="108"/>
      <c r="I100" s="108"/>
      <c r="J100" s="109">
        <f>J155</f>
        <v>0</v>
      </c>
      <c r="L100" s="106"/>
    </row>
    <row r="101" spans="2:12" s="8" customFormat="1" ht="25" customHeight="1">
      <c r="B101" s="102"/>
      <c r="D101" s="103" t="s">
        <v>126</v>
      </c>
      <c r="E101" s="104"/>
      <c r="F101" s="104"/>
      <c r="G101" s="104"/>
      <c r="H101" s="104"/>
      <c r="I101" s="104"/>
      <c r="J101" s="105">
        <f>J162</f>
        <v>0</v>
      </c>
      <c r="L101" s="102"/>
    </row>
    <row r="102" spans="2:12" s="1" customFormat="1" ht="21.75" customHeight="1">
      <c r="B102" s="30"/>
      <c r="L102" s="30"/>
    </row>
    <row r="103" spans="2:12" s="1" customFormat="1" ht="7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7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5" customHeight="1">
      <c r="B108" s="30"/>
      <c r="C108" s="19" t="s">
        <v>131</v>
      </c>
      <c r="L108" s="30"/>
    </row>
    <row r="109" spans="2:12" s="1" customFormat="1" ht="7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26.25" customHeight="1">
      <c r="B111" s="30"/>
      <c r="E111" s="212" t="str">
        <f>E7</f>
        <v>Doplnění docházkového systému ve vybraných budovách v obvodu OŘ Ostrava</v>
      </c>
      <c r="F111" s="213"/>
      <c r="G111" s="213"/>
      <c r="H111" s="213"/>
      <c r="L111" s="30"/>
    </row>
    <row r="112" spans="2:12" s="1" customFormat="1" ht="12" customHeight="1">
      <c r="B112" s="30"/>
      <c r="C112" s="25" t="s">
        <v>113</v>
      </c>
      <c r="L112" s="30"/>
    </row>
    <row r="113" spans="2:65" s="1" customFormat="1" ht="16.5" customHeight="1">
      <c r="B113" s="30"/>
      <c r="E113" s="174" t="str">
        <f>E9</f>
        <v>SO09 - Ostrava Skladištní – administrativní budova 29</v>
      </c>
      <c r="F113" s="214"/>
      <c r="G113" s="214"/>
      <c r="H113" s="214"/>
      <c r="L113" s="30"/>
    </row>
    <row r="114" spans="2:65" s="1" customFormat="1" ht="7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>Ostrava</v>
      </c>
      <c r="I115" s="25" t="s">
        <v>22</v>
      </c>
      <c r="J115" s="50">
        <f>IF(J12="","",J12)</f>
        <v>0</v>
      </c>
      <c r="L115" s="30"/>
    </row>
    <row r="116" spans="2:65" s="1" customFormat="1" ht="7" customHeight="1">
      <c r="B116" s="30"/>
      <c r="L116" s="30"/>
    </row>
    <row r="117" spans="2:65" s="1" customFormat="1" ht="15.15" customHeight="1">
      <c r="B117" s="30"/>
      <c r="C117" s="25" t="s">
        <v>23</v>
      </c>
      <c r="F117" s="23" t="str">
        <f>E15</f>
        <v>Správa železnic, státní organizace</v>
      </c>
      <c r="I117" s="25" t="s">
        <v>30</v>
      </c>
      <c r="J117" s="28" t="str">
        <f>E21</f>
        <v>Trade FIDES, a.s.</v>
      </c>
      <c r="L117" s="30"/>
    </row>
    <row r="118" spans="2:65" s="1" customFormat="1" ht="15.15" customHeight="1">
      <c r="B118" s="30"/>
      <c r="C118" s="25" t="s">
        <v>28</v>
      </c>
      <c r="F118" s="23" t="str">
        <f>IF(E18="","",E18)</f>
        <v>Vyplň údaj</v>
      </c>
      <c r="I118" s="25" t="s">
        <v>34</v>
      </c>
      <c r="J118" s="28" t="str">
        <f>E24</f>
        <v>Ing. Jakub Martiník</v>
      </c>
      <c r="L118" s="30"/>
    </row>
    <row r="119" spans="2:65" s="1" customFormat="1" ht="10.25" customHeight="1">
      <c r="B119" s="30"/>
      <c r="L119" s="30"/>
    </row>
    <row r="120" spans="2:65" s="10" customFormat="1" ht="29.25" customHeight="1">
      <c r="B120" s="110"/>
      <c r="C120" s="111" t="s">
        <v>132</v>
      </c>
      <c r="D120" s="112" t="s">
        <v>62</v>
      </c>
      <c r="E120" s="112" t="s">
        <v>58</v>
      </c>
      <c r="F120" s="112" t="s">
        <v>59</v>
      </c>
      <c r="G120" s="112" t="s">
        <v>133</v>
      </c>
      <c r="H120" s="112" t="s">
        <v>134</v>
      </c>
      <c r="I120" s="112" t="s">
        <v>135</v>
      </c>
      <c r="J120" s="112" t="s">
        <v>118</v>
      </c>
      <c r="K120" s="113" t="s">
        <v>136</v>
      </c>
      <c r="L120" s="110"/>
      <c r="M120" s="57" t="s">
        <v>1</v>
      </c>
      <c r="N120" s="58" t="s">
        <v>41</v>
      </c>
      <c r="O120" s="58" t="s">
        <v>137</v>
      </c>
      <c r="P120" s="58" t="s">
        <v>138</v>
      </c>
      <c r="Q120" s="58" t="s">
        <v>139</v>
      </c>
      <c r="R120" s="58" t="s">
        <v>140</v>
      </c>
      <c r="S120" s="58" t="s">
        <v>141</v>
      </c>
      <c r="T120" s="59" t="s">
        <v>142</v>
      </c>
    </row>
    <row r="121" spans="2:65" s="1" customFormat="1" ht="22.75" customHeight="1">
      <c r="B121" s="30"/>
      <c r="C121" s="62" t="s">
        <v>143</v>
      </c>
      <c r="J121" s="114">
        <f>BK121</f>
        <v>0</v>
      </c>
      <c r="L121" s="30"/>
      <c r="M121" s="60"/>
      <c r="N121" s="51"/>
      <c r="O121" s="51"/>
      <c r="P121" s="115">
        <f>P122+P162</f>
        <v>0</v>
      </c>
      <c r="Q121" s="51"/>
      <c r="R121" s="115">
        <f>R122+R162</f>
        <v>6.2399999999999999E-3</v>
      </c>
      <c r="S121" s="51"/>
      <c r="T121" s="116">
        <f>T122+T162</f>
        <v>0</v>
      </c>
      <c r="AT121" s="15" t="s">
        <v>76</v>
      </c>
      <c r="AU121" s="15" t="s">
        <v>120</v>
      </c>
      <c r="BK121" s="117">
        <f>BK122+BK162</f>
        <v>0</v>
      </c>
    </row>
    <row r="122" spans="2:65" s="11" customFormat="1" ht="25.9" customHeight="1">
      <c r="B122" s="118"/>
      <c r="D122" s="119" t="s">
        <v>76</v>
      </c>
      <c r="E122" s="120" t="s">
        <v>144</v>
      </c>
      <c r="F122" s="120" t="s">
        <v>145</v>
      </c>
      <c r="I122" s="121"/>
      <c r="J122" s="122">
        <f>BK122</f>
        <v>0</v>
      </c>
      <c r="L122" s="118"/>
      <c r="M122" s="123"/>
      <c r="P122" s="124">
        <f>P123+P136+P155</f>
        <v>0</v>
      </c>
      <c r="R122" s="124">
        <f>R123+R136+R155</f>
        <v>6.2399999999999999E-3</v>
      </c>
      <c r="T122" s="125">
        <f>T123+T136+T155</f>
        <v>0</v>
      </c>
      <c r="AR122" s="119" t="s">
        <v>87</v>
      </c>
      <c r="AT122" s="126" t="s">
        <v>76</v>
      </c>
      <c r="AU122" s="126" t="s">
        <v>77</v>
      </c>
      <c r="AY122" s="119" t="s">
        <v>146</v>
      </c>
      <c r="BK122" s="127">
        <f>BK123+BK136+BK155</f>
        <v>0</v>
      </c>
    </row>
    <row r="123" spans="2:65" s="11" customFormat="1" ht="22.75" customHeight="1">
      <c r="B123" s="118"/>
      <c r="D123" s="119" t="s">
        <v>76</v>
      </c>
      <c r="E123" s="128" t="s">
        <v>147</v>
      </c>
      <c r="F123" s="128" t="s">
        <v>599</v>
      </c>
      <c r="I123" s="121"/>
      <c r="J123" s="129">
        <f>BK123</f>
        <v>0</v>
      </c>
      <c r="L123" s="118"/>
      <c r="M123" s="123"/>
      <c r="P123" s="124">
        <f>SUM(P124:P135)</f>
        <v>0</v>
      </c>
      <c r="R123" s="124">
        <f>SUM(R124:R135)</f>
        <v>6.0999999999999997E-4</v>
      </c>
      <c r="T123" s="125">
        <f>SUM(T124:T135)</f>
        <v>0</v>
      </c>
      <c r="AR123" s="119" t="s">
        <v>87</v>
      </c>
      <c r="AT123" s="126" t="s">
        <v>76</v>
      </c>
      <c r="AU123" s="126" t="s">
        <v>85</v>
      </c>
      <c r="AY123" s="119" t="s">
        <v>146</v>
      </c>
      <c r="BK123" s="127">
        <f>SUM(BK124:BK135)</f>
        <v>0</v>
      </c>
    </row>
    <row r="124" spans="2:65" s="1" customFormat="1" ht="16.5" customHeight="1">
      <c r="B124" s="30"/>
      <c r="C124" s="130" t="s">
        <v>85</v>
      </c>
      <c r="D124" s="130" t="s">
        <v>149</v>
      </c>
      <c r="E124" s="131" t="s">
        <v>177</v>
      </c>
      <c r="F124" s="132" t="s">
        <v>178</v>
      </c>
      <c r="G124" s="133" t="s">
        <v>152</v>
      </c>
      <c r="H124" s="134">
        <v>1</v>
      </c>
      <c r="I124" s="135"/>
      <c r="J124" s="136">
        <f>ROUND(I124*H124,2)</f>
        <v>0</v>
      </c>
      <c r="K124" s="132" t="s">
        <v>153</v>
      </c>
      <c r="L124" s="137"/>
      <c r="M124" s="138" t="s">
        <v>1</v>
      </c>
      <c r="N124" s="139" t="s">
        <v>42</v>
      </c>
      <c r="P124" s="140">
        <f>O124*H124</f>
        <v>0</v>
      </c>
      <c r="Q124" s="140">
        <v>6.0999999999999997E-4</v>
      </c>
      <c r="R124" s="140">
        <f>Q124*H124</f>
        <v>6.0999999999999997E-4</v>
      </c>
      <c r="S124" s="140">
        <v>0</v>
      </c>
      <c r="T124" s="141">
        <f>S124*H124</f>
        <v>0</v>
      </c>
      <c r="AR124" s="142" t="s">
        <v>203</v>
      </c>
      <c r="AT124" s="142" t="s">
        <v>149</v>
      </c>
      <c r="AU124" s="142" t="s">
        <v>87</v>
      </c>
      <c r="AY124" s="15" t="s">
        <v>146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85</v>
      </c>
      <c r="BK124" s="143">
        <f>ROUND(I124*H124,2)</f>
        <v>0</v>
      </c>
      <c r="BL124" s="15" t="s">
        <v>175</v>
      </c>
      <c r="BM124" s="142" t="s">
        <v>612</v>
      </c>
    </row>
    <row r="125" spans="2:65" s="1" customFormat="1" ht="10">
      <c r="B125" s="30"/>
      <c r="D125" s="144" t="s">
        <v>156</v>
      </c>
      <c r="F125" s="145" t="s">
        <v>178</v>
      </c>
      <c r="I125" s="146"/>
      <c r="L125" s="30"/>
      <c r="M125" s="147"/>
      <c r="T125" s="54"/>
      <c r="AT125" s="15" t="s">
        <v>156</v>
      </c>
      <c r="AU125" s="15" t="s">
        <v>87</v>
      </c>
    </row>
    <row r="126" spans="2:65" s="1" customFormat="1" ht="24.15" customHeight="1">
      <c r="B126" s="30"/>
      <c r="C126" s="148" t="s">
        <v>87</v>
      </c>
      <c r="D126" s="148" t="s">
        <v>157</v>
      </c>
      <c r="E126" s="149" t="s">
        <v>180</v>
      </c>
      <c r="F126" s="150" t="s">
        <v>181</v>
      </c>
      <c r="G126" s="151" t="s">
        <v>152</v>
      </c>
      <c r="H126" s="152">
        <v>1</v>
      </c>
      <c r="I126" s="153"/>
      <c r="J126" s="154">
        <f>ROUND(I126*H126,2)</f>
        <v>0</v>
      </c>
      <c r="K126" s="150" t="s">
        <v>153</v>
      </c>
      <c r="L126" s="30"/>
      <c r="M126" s="155" t="s">
        <v>1</v>
      </c>
      <c r="N126" s="156" t="s">
        <v>42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175</v>
      </c>
      <c r="AT126" s="142" t="s">
        <v>157</v>
      </c>
      <c r="AU126" s="142" t="s">
        <v>87</v>
      </c>
      <c r="AY126" s="15" t="s">
        <v>146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85</v>
      </c>
      <c r="BK126" s="143">
        <f>ROUND(I126*H126,2)</f>
        <v>0</v>
      </c>
      <c r="BL126" s="15" t="s">
        <v>175</v>
      </c>
      <c r="BM126" s="142" t="s">
        <v>613</v>
      </c>
    </row>
    <row r="127" spans="2:65" s="1" customFormat="1" ht="10">
      <c r="B127" s="30"/>
      <c r="D127" s="144" t="s">
        <v>156</v>
      </c>
      <c r="F127" s="145" t="s">
        <v>181</v>
      </c>
      <c r="I127" s="146"/>
      <c r="L127" s="30"/>
      <c r="M127" s="147"/>
      <c r="T127" s="54"/>
      <c r="AT127" s="15" t="s">
        <v>156</v>
      </c>
      <c r="AU127" s="15" t="s">
        <v>87</v>
      </c>
    </row>
    <row r="128" spans="2:65" s="1" customFormat="1" ht="24.15" customHeight="1">
      <c r="B128" s="30"/>
      <c r="C128" s="148" t="s">
        <v>160</v>
      </c>
      <c r="D128" s="148" t="s">
        <v>157</v>
      </c>
      <c r="E128" s="149" t="s">
        <v>239</v>
      </c>
      <c r="F128" s="150" t="s">
        <v>240</v>
      </c>
      <c r="G128" s="151" t="s">
        <v>152</v>
      </c>
      <c r="H128" s="152">
        <v>1</v>
      </c>
      <c r="I128" s="153"/>
      <c r="J128" s="154">
        <f>ROUND(I128*H128,2)</f>
        <v>0</v>
      </c>
      <c r="K128" s="150" t="s">
        <v>1</v>
      </c>
      <c r="L128" s="30"/>
      <c r="M128" s="155" t="s">
        <v>1</v>
      </c>
      <c r="N128" s="156" t="s">
        <v>42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85</v>
      </c>
      <c r="AT128" s="142" t="s">
        <v>157</v>
      </c>
      <c r="AU128" s="142" t="s">
        <v>87</v>
      </c>
      <c r="AY128" s="15" t="s">
        <v>146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85</v>
      </c>
      <c r="BK128" s="143">
        <f>ROUND(I128*H128,2)</f>
        <v>0</v>
      </c>
      <c r="BL128" s="15" t="s">
        <v>85</v>
      </c>
      <c r="BM128" s="142" t="s">
        <v>614</v>
      </c>
    </row>
    <row r="129" spans="2:65" s="1" customFormat="1" ht="18">
      <c r="B129" s="30"/>
      <c r="D129" s="144" t="s">
        <v>156</v>
      </c>
      <c r="F129" s="145" t="s">
        <v>240</v>
      </c>
      <c r="I129" s="146"/>
      <c r="L129" s="30"/>
      <c r="M129" s="147"/>
      <c r="T129" s="54"/>
      <c r="AT129" s="15" t="s">
        <v>156</v>
      </c>
      <c r="AU129" s="15" t="s">
        <v>87</v>
      </c>
    </row>
    <row r="130" spans="2:65" s="1" customFormat="1" ht="21.75" customHeight="1">
      <c r="B130" s="30"/>
      <c r="C130" s="148" t="s">
        <v>155</v>
      </c>
      <c r="D130" s="148" t="s">
        <v>157</v>
      </c>
      <c r="E130" s="149" t="s">
        <v>603</v>
      </c>
      <c r="F130" s="150" t="s">
        <v>604</v>
      </c>
      <c r="G130" s="151" t="s">
        <v>251</v>
      </c>
      <c r="H130" s="152">
        <v>1</v>
      </c>
      <c r="I130" s="153"/>
      <c r="J130" s="154">
        <f>ROUND(I130*H130,2)</f>
        <v>0</v>
      </c>
      <c r="K130" s="150" t="s">
        <v>1</v>
      </c>
      <c r="L130" s="30"/>
      <c r="M130" s="155" t="s">
        <v>1</v>
      </c>
      <c r="N130" s="156" t="s">
        <v>42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85</v>
      </c>
      <c r="AT130" s="142" t="s">
        <v>157</v>
      </c>
      <c r="AU130" s="142" t="s">
        <v>87</v>
      </c>
      <c r="AY130" s="15" t="s">
        <v>146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85</v>
      </c>
      <c r="BK130" s="143">
        <f>ROUND(I130*H130,2)</f>
        <v>0</v>
      </c>
      <c r="BL130" s="15" t="s">
        <v>85</v>
      </c>
      <c r="BM130" s="142" t="s">
        <v>615</v>
      </c>
    </row>
    <row r="131" spans="2:65" s="1" customFormat="1" ht="10">
      <c r="B131" s="30"/>
      <c r="D131" s="144" t="s">
        <v>156</v>
      </c>
      <c r="F131" s="145" t="s">
        <v>604</v>
      </c>
      <c r="I131" s="146"/>
      <c r="L131" s="30"/>
      <c r="M131" s="147"/>
      <c r="T131" s="54"/>
      <c r="AT131" s="15" t="s">
        <v>156</v>
      </c>
      <c r="AU131" s="15" t="s">
        <v>87</v>
      </c>
    </row>
    <row r="132" spans="2:65" s="1" customFormat="1" ht="24.15" customHeight="1">
      <c r="B132" s="30"/>
      <c r="C132" s="148" t="s">
        <v>167</v>
      </c>
      <c r="D132" s="148" t="s">
        <v>157</v>
      </c>
      <c r="E132" s="149" t="s">
        <v>254</v>
      </c>
      <c r="F132" s="150" t="s">
        <v>255</v>
      </c>
      <c r="G132" s="151" t="s">
        <v>152</v>
      </c>
      <c r="H132" s="152">
        <v>1</v>
      </c>
      <c r="I132" s="153"/>
      <c r="J132" s="154">
        <f>ROUND(I132*H132,2)</f>
        <v>0</v>
      </c>
      <c r="K132" s="150" t="s">
        <v>1</v>
      </c>
      <c r="L132" s="30"/>
      <c r="M132" s="155" t="s">
        <v>1</v>
      </c>
      <c r="N132" s="156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85</v>
      </c>
      <c r="AT132" s="142" t="s">
        <v>157</v>
      </c>
      <c r="AU132" s="142" t="s">
        <v>87</v>
      </c>
      <c r="AY132" s="15" t="s">
        <v>146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85</v>
      </c>
      <c r="BK132" s="143">
        <f>ROUND(I132*H132,2)</f>
        <v>0</v>
      </c>
      <c r="BL132" s="15" t="s">
        <v>85</v>
      </c>
      <c r="BM132" s="142" t="s">
        <v>616</v>
      </c>
    </row>
    <row r="133" spans="2:65" s="1" customFormat="1" ht="10">
      <c r="B133" s="30"/>
      <c r="D133" s="144" t="s">
        <v>156</v>
      </c>
      <c r="F133" s="145" t="s">
        <v>255</v>
      </c>
      <c r="I133" s="146"/>
      <c r="L133" s="30"/>
      <c r="M133" s="147"/>
      <c r="T133" s="54"/>
      <c r="AT133" s="15" t="s">
        <v>156</v>
      </c>
      <c r="AU133" s="15" t="s">
        <v>87</v>
      </c>
    </row>
    <row r="134" spans="2:65" s="1" customFormat="1" ht="24.15" customHeight="1">
      <c r="B134" s="30"/>
      <c r="C134" s="148" t="s">
        <v>164</v>
      </c>
      <c r="D134" s="148" t="s">
        <v>157</v>
      </c>
      <c r="E134" s="149" t="s">
        <v>265</v>
      </c>
      <c r="F134" s="150" t="s">
        <v>266</v>
      </c>
      <c r="G134" s="151" t="s">
        <v>259</v>
      </c>
      <c r="H134" s="152">
        <v>1</v>
      </c>
      <c r="I134" s="153"/>
      <c r="J134" s="154">
        <f>ROUND(I134*H134,2)</f>
        <v>0</v>
      </c>
      <c r="K134" s="150" t="s">
        <v>153</v>
      </c>
      <c r="L134" s="30"/>
      <c r="M134" s="155" t="s">
        <v>1</v>
      </c>
      <c r="N134" s="156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175</v>
      </c>
      <c r="AT134" s="142" t="s">
        <v>157</v>
      </c>
      <c r="AU134" s="142" t="s">
        <v>87</v>
      </c>
      <c r="AY134" s="15" t="s">
        <v>146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85</v>
      </c>
      <c r="BK134" s="143">
        <f>ROUND(I134*H134,2)</f>
        <v>0</v>
      </c>
      <c r="BL134" s="15" t="s">
        <v>175</v>
      </c>
      <c r="BM134" s="142" t="s">
        <v>617</v>
      </c>
    </row>
    <row r="135" spans="2:65" s="1" customFormat="1" ht="10">
      <c r="B135" s="30"/>
      <c r="D135" s="144" t="s">
        <v>156</v>
      </c>
      <c r="F135" s="145" t="s">
        <v>266</v>
      </c>
      <c r="I135" s="146"/>
      <c r="L135" s="30"/>
      <c r="M135" s="147"/>
      <c r="T135" s="54"/>
      <c r="AT135" s="15" t="s">
        <v>156</v>
      </c>
      <c r="AU135" s="15" t="s">
        <v>87</v>
      </c>
    </row>
    <row r="136" spans="2:65" s="11" customFormat="1" ht="22.75" customHeight="1">
      <c r="B136" s="118"/>
      <c r="D136" s="119" t="s">
        <v>76</v>
      </c>
      <c r="E136" s="128" t="s">
        <v>295</v>
      </c>
      <c r="F136" s="128" t="s">
        <v>296</v>
      </c>
      <c r="I136" s="121"/>
      <c r="J136" s="129">
        <f>BK136</f>
        <v>0</v>
      </c>
      <c r="L136" s="118"/>
      <c r="M136" s="123"/>
      <c r="P136" s="124">
        <f>SUM(P137:P154)</f>
        <v>0</v>
      </c>
      <c r="R136" s="124">
        <f>SUM(R137:R154)</f>
        <v>5.6299999999999996E-3</v>
      </c>
      <c r="T136" s="125">
        <f>SUM(T137:T154)</f>
        <v>0</v>
      </c>
      <c r="AR136" s="119" t="s">
        <v>87</v>
      </c>
      <c r="AT136" s="126" t="s">
        <v>76</v>
      </c>
      <c r="AU136" s="126" t="s">
        <v>85</v>
      </c>
      <c r="AY136" s="119" t="s">
        <v>146</v>
      </c>
      <c r="BK136" s="127">
        <f>SUM(BK137:BK154)</f>
        <v>0</v>
      </c>
    </row>
    <row r="137" spans="2:65" s="1" customFormat="1" ht="24.15" customHeight="1">
      <c r="B137" s="30"/>
      <c r="C137" s="130" t="s">
        <v>173</v>
      </c>
      <c r="D137" s="130" t="s">
        <v>149</v>
      </c>
      <c r="E137" s="131" t="s">
        <v>496</v>
      </c>
      <c r="F137" s="132" t="s">
        <v>497</v>
      </c>
      <c r="G137" s="133" t="s">
        <v>299</v>
      </c>
      <c r="H137" s="134">
        <v>4</v>
      </c>
      <c r="I137" s="135"/>
      <c r="J137" s="136">
        <f>ROUND(I137*H137,2)</f>
        <v>0</v>
      </c>
      <c r="K137" s="132" t="s">
        <v>153</v>
      </c>
      <c r="L137" s="137"/>
      <c r="M137" s="138" t="s">
        <v>1</v>
      </c>
      <c r="N137" s="139" t="s">
        <v>42</v>
      </c>
      <c r="P137" s="140">
        <f>O137*H137</f>
        <v>0</v>
      </c>
      <c r="Q137" s="140">
        <v>5.0000000000000002E-5</v>
      </c>
      <c r="R137" s="140">
        <f>Q137*H137</f>
        <v>2.0000000000000001E-4</v>
      </c>
      <c r="S137" s="140">
        <v>0</v>
      </c>
      <c r="T137" s="141">
        <f>S137*H137</f>
        <v>0</v>
      </c>
      <c r="AR137" s="142" t="s">
        <v>87</v>
      </c>
      <c r="AT137" s="142" t="s">
        <v>149</v>
      </c>
      <c r="AU137" s="142" t="s">
        <v>87</v>
      </c>
      <c r="AY137" s="15" t="s">
        <v>146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85</v>
      </c>
      <c r="BK137" s="143">
        <f>ROUND(I137*H137,2)</f>
        <v>0</v>
      </c>
      <c r="BL137" s="15" t="s">
        <v>85</v>
      </c>
      <c r="BM137" s="142" t="s">
        <v>618</v>
      </c>
    </row>
    <row r="138" spans="2:65" s="1" customFormat="1" ht="18">
      <c r="B138" s="30"/>
      <c r="D138" s="144" t="s">
        <v>156</v>
      </c>
      <c r="F138" s="145" t="s">
        <v>497</v>
      </c>
      <c r="I138" s="146"/>
      <c r="L138" s="30"/>
      <c r="M138" s="147"/>
      <c r="T138" s="54"/>
      <c r="AT138" s="15" t="s">
        <v>156</v>
      </c>
      <c r="AU138" s="15" t="s">
        <v>87</v>
      </c>
    </row>
    <row r="139" spans="2:65" s="1" customFormat="1" ht="21.75" customHeight="1">
      <c r="B139" s="30"/>
      <c r="C139" s="148" t="s">
        <v>154</v>
      </c>
      <c r="D139" s="148" t="s">
        <v>157</v>
      </c>
      <c r="E139" s="149" t="s">
        <v>309</v>
      </c>
      <c r="F139" s="150" t="s">
        <v>310</v>
      </c>
      <c r="G139" s="151" t="s">
        <v>299</v>
      </c>
      <c r="H139" s="152">
        <v>4</v>
      </c>
      <c r="I139" s="153"/>
      <c r="J139" s="154">
        <f>ROUND(I139*H139,2)</f>
        <v>0</v>
      </c>
      <c r="K139" s="150" t="s">
        <v>153</v>
      </c>
      <c r="L139" s="30"/>
      <c r="M139" s="155" t="s">
        <v>1</v>
      </c>
      <c r="N139" s="156" t="s">
        <v>42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155</v>
      </c>
      <c r="AT139" s="142" t="s">
        <v>157</v>
      </c>
      <c r="AU139" s="142" t="s">
        <v>87</v>
      </c>
      <c r="AY139" s="15" t="s">
        <v>146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85</v>
      </c>
      <c r="BK139" s="143">
        <f>ROUND(I139*H139,2)</f>
        <v>0</v>
      </c>
      <c r="BL139" s="15" t="s">
        <v>155</v>
      </c>
      <c r="BM139" s="142" t="s">
        <v>619</v>
      </c>
    </row>
    <row r="140" spans="2:65" s="1" customFormat="1" ht="10">
      <c r="B140" s="30"/>
      <c r="D140" s="144" t="s">
        <v>156</v>
      </c>
      <c r="F140" s="145" t="s">
        <v>310</v>
      </c>
      <c r="I140" s="146"/>
      <c r="L140" s="30"/>
      <c r="M140" s="147"/>
      <c r="T140" s="54"/>
      <c r="AT140" s="15" t="s">
        <v>156</v>
      </c>
      <c r="AU140" s="15" t="s">
        <v>87</v>
      </c>
    </row>
    <row r="141" spans="2:65" s="1" customFormat="1" ht="33" customHeight="1">
      <c r="B141" s="30"/>
      <c r="C141" s="130" t="s">
        <v>176</v>
      </c>
      <c r="D141" s="130" t="s">
        <v>149</v>
      </c>
      <c r="E141" s="131" t="s">
        <v>504</v>
      </c>
      <c r="F141" s="132" t="s">
        <v>505</v>
      </c>
      <c r="G141" s="133" t="s">
        <v>299</v>
      </c>
      <c r="H141" s="134">
        <v>4</v>
      </c>
      <c r="I141" s="135"/>
      <c r="J141" s="136">
        <f>ROUND(I141*H141,2)</f>
        <v>0</v>
      </c>
      <c r="K141" s="132" t="s">
        <v>153</v>
      </c>
      <c r="L141" s="137"/>
      <c r="M141" s="138" t="s">
        <v>1</v>
      </c>
      <c r="N141" s="139" t="s">
        <v>42</v>
      </c>
      <c r="P141" s="140">
        <f>O141*H141</f>
        <v>0</v>
      </c>
      <c r="Q141" s="140">
        <v>8.0000000000000007E-5</v>
      </c>
      <c r="R141" s="140">
        <f>Q141*H141</f>
        <v>3.2000000000000003E-4</v>
      </c>
      <c r="S141" s="140">
        <v>0</v>
      </c>
      <c r="T141" s="141">
        <f>S141*H141</f>
        <v>0</v>
      </c>
      <c r="AR141" s="142" t="s">
        <v>87</v>
      </c>
      <c r="AT141" s="142" t="s">
        <v>149</v>
      </c>
      <c r="AU141" s="142" t="s">
        <v>87</v>
      </c>
      <c r="AY141" s="15" t="s">
        <v>146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85</v>
      </c>
      <c r="BK141" s="143">
        <f>ROUND(I141*H141,2)</f>
        <v>0</v>
      </c>
      <c r="BL141" s="15" t="s">
        <v>85</v>
      </c>
      <c r="BM141" s="142" t="s">
        <v>620</v>
      </c>
    </row>
    <row r="142" spans="2:65" s="1" customFormat="1" ht="18">
      <c r="B142" s="30"/>
      <c r="D142" s="144" t="s">
        <v>156</v>
      </c>
      <c r="F142" s="145" t="s">
        <v>505</v>
      </c>
      <c r="I142" s="146"/>
      <c r="L142" s="30"/>
      <c r="M142" s="147"/>
      <c r="T142" s="54"/>
      <c r="AT142" s="15" t="s">
        <v>156</v>
      </c>
      <c r="AU142" s="15" t="s">
        <v>87</v>
      </c>
    </row>
    <row r="143" spans="2:65" s="1" customFormat="1" ht="24.15" customHeight="1">
      <c r="B143" s="30"/>
      <c r="C143" s="148" t="s">
        <v>170</v>
      </c>
      <c r="D143" s="148" t="s">
        <v>157</v>
      </c>
      <c r="E143" s="149" t="s">
        <v>319</v>
      </c>
      <c r="F143" s="150" t="s">
        <v>320</v>
      </c>
      <c r="G143" s="151" t="s">
        <v>299</v>
      </c>
      <c r="H143" s="152">
        <v>4</v>
      </c>
      <c r="I143" s="153"/>
      <c r="J143" s="154">
        <f>ROUND(I143*H143,2)</f>
        <v>0</v>
      </c>
      <c r="K143" s="150" t="s">
        <v>153</v>
      </c>
      <c r="L143" s="30"/>
      <c r="M143" s="155" t="s">
        <v>1</v>
      </c>
      <c r="N143" s="156" t="s">
        <v>42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155</v>
      </c>
      <c r="AT143" s="142" t="s">
        <v>157</v>
      </c>
      <c r="AU143" s="142" t="s">
        <v>87</v>
      </c>
      <c r="AY143" s="15" t="s">
        <v>146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85</v>
      </c>
      <c r="BK143" s="143">
        <f>ROUND(I143*H143,2)</f>
        <v>0</v>
      </c>
      <c r="BL143" s="15" t="s">
        <v>155</v>
      </c>
      <c r="BM143" s="142" t="s">
        <v>621</v>
      </c>
    </row>
    <row r="144" spans="2:65" s="1" customFormat="1" ht="18">
      <c r="B144" s="30"/>
      <c r="D144" s="144" t="s">
        <v>156</v>
      </c>
      <c r="F144" s="145" t="s">
        <v>320</v>
      </c>
      <c r="I144" s="146"/>
      <c r="L144" s="30"/>
      <c r="M144" s="147"/>
      <c r="T144" s="54"/>
      <c r="AT144" s="15" t="s">
        <v>156</v>
      </c>
      <c r="AU144" s="15" t="s">
        <v>87</v>
      </c>
    </row>
    <row r="145" spans="2:65" s="1" customFormat="1" ht="21.75" customHeight="1">
      <c r="B145" s="30"/>
      <c r="C145" s="130" t="s">
        <v>183</v>
      </c>
      <c r="D145" s="130" t="s">
        <v>149</v>
      </c>
      <c r="E145" s="131" t="s">
        <v>369</v>
      </c>
      <c r="F145" s="132" t="s">
        <v>370</v>
      </c>
      <c r="G145" s="133" t="s">
        <v>299</v>
      </c>
      <c r="H145" s="134">
        <v>3</v>
      </c>
      <c r="I145" s="135"/>
      <c r="J145" s="136">
        <f>ROUND(I145*H145,2)</f>
        <v>0</v>
      </c>
      <c r="K145" s="132" t="s">
        <v>371</v>
      </c>
      <c r="L145" s="137"/>
      <c r="M145" s="138" t="s">
        <v>1</v>
      </c>
      <c r="N145" s="139" t="s">
        <v>42</v>
      </c>
      <c r="P145" s="140">
        <f>O145*H145</f>
        <v>0</v>
      </c>
      <c r="Q145" s="140">
        <v>6.9999999999999994E-5</v>
      </c>
      <c r="R145" s="140">
        <f>Q145*H145</f>
        <v>2.0999999999999998E-4</v>
      </c>
      <c r="S145" s="140">
        <v>0</v>
      </c>
      <c r="T145" s="141">
        <f>S145*H145</f>
        <v>0</v>
      </c>
      <c r="AR145" s="142" t="s">
        <v>87</v>
      </c>
      <c r="AT145" s="142" t="s">
        <v>149</v>
      </c>
      <c r="AU145" s="142" t="s">
        <v>87</v>
      </c>
      <c r="AY145" s="15" t="s">
        <v>146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85</v>
      </c>
      <c r="BK145" s="143">
        <f>ROUND(I145*H145,2)</f>
        <v>0</v>
      </c>
      <c r="BL145" s="15" t="s">
        <v>85</v>
      </c>
      <c r="BM145" s="142" t="s">
        <v>622</v>
      </c>
    </row>
    <row r="146" spans="2:65" s="1" customFormat="1" ht="10">
      <c r="B146" s="30"/>
      <c r="D146" s="144" t="s">
        <v>156</v>
      </c>
      <c r="F146" s="145" t="s">
        <v>370</v>
      </c>
      <c r="I146" s="146"/>
      <c r="L146" s="30"/>
      <c r="M146" s="147"/>
      <c r="T146" s="54"/>
      <c r="AT146" s="15" t="s">
        <v>156</v>
      </c>
      <c r="AU146" s="15" t="s">
        <v>87</v>
      </c>
    </row>
    <row r="147" spans="2:65" s="1" customFormat="1" ht="24.15" customHeight="1">
      <c r="B147" s="30"/>
      <c r="C147" s="148" t="s">
        <v>8</v>
      </c>
      <c r="D147" s="148" t="s">
        <v>157</v>
      </c>
      <c r="E147" s="149" t="s">
        <v>374</v>
      </c>
      <c r="F147" s="150" t="s">
        <v>375</v>
      </c>
      <c r="G147" s="151" t="s">
        <v>299</v>
      </c>
      <c r="H147" s="152">
        <v>3</v>
      </c>
      <c r="I147" s="153"/>
      <c r="J147" s="154">
        <f>ROUND(I147*H147,2)</f>
        <v>0</v>
      </c>
      <c r="K147" s="150" t="s">
        <v>153</v>
      </c>
      <c r="L147" s="30"/>
      <c r="M147" s="155" t="s">
        <v>1</v>
      </c>
      <c r="N147" s="156" t="s">
        <v>42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175</v>
      </c>
      <c r="AT147" s="142" t="s">
        <v>157</v>
      </c>
      <c r="AU147" s="142" t="s">
        <v>87</v>
      </c>
      <c r="AY147" s="15" t="s">
        <v>146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85</v>
      </c>
      <c r="BK147" s="143">
        <f>ROUND(I147*H147,2)</f>
        <v>0</v>
      </c>
      <c r="BL147" s="15" t="s">
        <v>175</v>
      </c>
      <c r="BM147" s="142" t="s">
        <v>623</v>
      </c>
    </row>
    <row r="148" spans="2:65" s="1" customFormat="1" ht="18">
      <c r="B148" s="30"/>
      <c r="D148" s="144" t="s">
        <v>156</v>
      </c>
      <c r="F148" s="145" t="s">
        <v>375</v>
      </c>
      <c r="I148" s="146"/>
      <c r="L148" s="30"/>
      <c r="M148" s="147"/>
      <c r="T148" s="54"/>
      <c r="AT148" s="15" t="s">
        <v>156</v>
      </c>
      <c r="AU148" s="15" t="s">
        <v>87</v>
      </c>
    </row>
    <row r="149" spans="2:65" s="1" customFormat="1" ht="24.15" customHeight="1">
      <c r="B149" s="30"/>
      <c r="C149" s="148" t="s">
        <v>190</v>
      </c>
      <c r="D149" s="148" t="s">
        <v>157</v>
      </c>
      <c r="E149" s="149" t="s">
        <v>269</v>
      </c>
      <c r="F149" s="150" t="s">
        <v>270</v>
      </c>
      <c r="G149" s="151" t="s">
        <v>259</v>
      </c>
      <c r="H149" s="152">
        <v>4</v>
      </c>
      <c r="I149" s="153"/>
      <c r="J149" s="154">
        <f>ROUND(I149*H149,2)</f>
        <v>0</v>
      </c>
      <c r="K149" s="150" t="s">
        <v>153</v>
      </c>
      <c r="L149" s="30"/>
      <c r="M149" s="155" t="s">
        <v>1</v>
      </c>
      <c r="N149" s="156" t="s">
        <v>42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175</v>
      </c>
      <c r="AT149" s="142" t="s">
        <v>157</v>
      </c>
      <c r="AU149" s="142" t="s">
        <v>87</v>
      </c>
      <c r="AY149" s="15" t="s">
        <v>146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85</v>
      </c>
      <c r="BK149" s="143">
        <f>ROUND(I149*H149,2)</f>
        <v>0</v>
      </c>
      <c r="BL149" s="15" t="s">
        <v>175</v>
      </c>
      <c r="BM149" s="142" t="s">
        <v>624</v>
      </c>
    </row>
    <row r="150" spans="2:65" s="1" customFormat="1" ht="10">
      <c r="B150" s="30"/>
      <c r="D150" s="144" t="s">
        <v>156</v>
      </c>
      <c r="F150" s="145" t="s">
        <v>270</v>
      </c>
      <c r="I150" s="146"/>
      <c r="L150" s="30"/>
      <c r="M150" s="147"/>
      <c r="T150" s="54"/>
      <c r="AT150" s="15" t="s">
        <v>156</v>
      </c>
      <c r="AU150" s="15" t="s">
        <v>87</v>
      </c>
    </row>
    <row r="151" spans="2:65" s="1" customFormat="1" ht="21.75" customHeight="1">
      <c r="B151" s="30"/>
      <c r="C151" s="130" t="s">
        <v>174</v>
      </c>
      <c r="D151" s="130" t="s">
        <v>149</v>
      </c>
      <c r="E151" s="131" t="s">
        <v>421</v>
      </c>
      <c r="F151" s="132" t="s">
        <v>422</v>
      </c>
      <c r="G151" s="133" t="s">
        <v>393</v>
      </c>
      <c r="H151" s="134">
        <v>2</v>
      </c>
      <c r="I151" s="135"/>
      <c r="J151" s="136">
        <f>ROUND(I151*H151,2)</f>
        <v>0</v>
      </c>
      <c r="K151" s="132" t="s">
        <v>153</v>
      </c>
      <c r="L151" s="137"/>
      <c r="M151" s="138" t="s">
        <v>1</v>
      </c>
      <c r="N151" s="139" t="s">
        <v>42</v>
      </c>
      <c r="P151" s="140">
        <f>O151*H151</f>
        <v>0</v>
      </c>
      <c r="Q151" s="140">
        <v>1E-3</v>
      </c>
      <c r="R151" s="140">
        <f>Q151*H151</f>
        <v>2E-3</v>
      </c>
      <c r="S151" s="140">
        <v>0</v>
      </c>
      <c r="T151" s="141">
        <f>S151*H151</f>
        <v>0</v>
      </c>
      <c r="AR151" s="142" t="s">
        <v>203</v>
      </c>
      <c r="AT151" s="142" t="s">
        <v>149</v>
      </c>
      <c r="AU151" s="142" t="s">
        <v>87</v>
      </c>
      <c r="AY151" s="15" t="s">
        <v>146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85</v>
      </c>
      <c r="BK151" s="143">
        <f>ROUND(I151*H151,2)</f>
        <v>0</v>
      </c>
      <c r="BL151" s="15" t="s">
        <v>175</v>
      </c>
      <c r="BM151" s="142" t="s">
        <v>625</v>
      </c>
    </row>
    <row r="152" spans="2:65" s="1" customFormat="1" ht="10">
      <c r="B152" s="30"/>
      <c r="D152" s="144" t="s">
        <v>156</v>
      </c>
      <c r="F152" s="145" t="s">
        <v>422</v>
      </c>
      <c r="I152" s="146"/>
      <c r="L152" s="30"/>
      <c r="M152" s="147"/>
      <c r="T152" s="54"/>
      <c r="AT152" s="15" t="s">
        <v>156</v>
      </c>
      <c r="AU152" s="15" t="s">
        <v>87</v>
      </c>
    </row>
    <row r="153" spans="2:65" s="1" customFormat="1" ht="24.15" customHeight="1">
      <c r="B153" s="30"/>
      <c r="C153" s="148" t="s">
        <v>197</v>
      </c>
      <c r="D153" s="148" t="s">
        <v>157</v>
      </c>
      <c r="E153" s="149" t="s">
        <v>425</v>
      </c>
      <c r="F153" s="150" t="s">
        <v>426</v>
      </c>
      <c r="G153" s="151" t="s">
        <v>427</v>
      </c>
      <c r="H153" s="152">
        <v>10</v>
      </c>
      <c r="I153" s="153"/>
      <c r="J153" s="154">
        <f>ROUND(I153*H153,2)</f>
        <v>0</v>
      </c>
      <c r="K153" s="150" t="s">
        <v>153</v>
      </c>
      <c r="L153" s="30"/>
      <c r="M153" s="155" t="s">
        <v>1</v>
      </c>
      <c r="N153" s="156" t="s">
        <v>42</v>
      </c>
      <c r="P153" s="140">
        <f>O153*H153</f>
        <v>0</v>
      </c>
      <c r="Q153" s="140">
        <v>2.9E-4</v>
      </c>
      <c r="R153" s="140">
        <f>Q153*H153</f>
        <v>2.8999999999999998E-3</v>
      </c>
      <c r="S153" s="140">
        <v>0</v>
      </c>
      <c r="T153" s="141">
        <f>S153*H153</f>
        <v>0</v>
      </c>
      <c r="AR153" s="142" t="s">
        <v>175</v>
      </c>
      <c r="AT153" s="142" t="s">
        <v>157</v>
      </c>
      <c r="AU153" s="142" t="s">
        <v>87</v>
      </c>
      <c r="AY153" s="15" t="s">
        <v>146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85</v>
      </c>
      <c r="BK153" s="143">
        <f>ROUND(I153*H153,2)</f>
        <v>0</v>
      </c>
      <c r="BL153" s="15" t="s">
        <v>175</v>
      </c>
      <c r="BM153" s="142" t="s">
        <v>626</v>
      </c>
    </row>
    <row r="154" spans="2:65" s="1" customFormat="1" ht="18">
      <c r="B154" s="30"/>
      <c r="D154" s="144" t="s">
        <v>156</v>
      </c>
      <c r="F154" s="145" t="s">
        <v>426</v>
      </c>
      <c r="I154" s="146"/>
      <c r="L154" s="30"/>
      <c r="M154" s="147"/>
      <c r="T154" s="54"/>
      <c r="AT154" s="15" t="s">
        <v>156</v>
      </c>
      <c r="AU154" s="15" t="s">
        <v>87</v>
      </c>
    </row>
    <row r="155" spans="2:65" s="11" customFormat="1" ht="22.75" customHeight="1">
      <c r="B155" s="118"/>
      <c r="D155" s="119" t="s">
        <v>76</v>
      </c>
      <c r="E155" s="128" t="s">
        <v>433</v>
      </c>
      <c r="F155" s="128" t="s">
        <v>434</v>
      </c>
      <c r="I155" s="121"/>
      <c r="J155" s="129">
        <f>BK155</f>
        <v>0</v>
      </c>
      <c r="L155" s="118"/>
      <c r="M155" s="123"/>
      <c r="P155" s="124">
        <f>SUM(P156:P161)</f>
        <v>0</v>
      </c>
      <c r="R155" s="124">
        <f>SUM(R156:R161)</f>
        <v>0</v>
      </c>
      <c r="T155" s="125">
        <f>SUM(T156:T161)</f>
        <v>0</v>
      </c>
      <c r="AR155" s="119" t="s">
        <v>87</v>
      </c>
      <c r="AT155" s="126" t="s">
        <v>76</v>
      </c>
      <c r="AU155" s="126" t="s">
        <v>85</v>
      </c>
      <c r="AY155" s="119" t="s">
        <v>146</v>
      </c>
      <c r="BK155" s="127">
        <f>SUM(BK156:BK161)</f>
        <v>0</v>
      </c>
    </row>
    <row r="156" spans="2:65" s="1" customFormat="1" ht="16.5" customHeight="1">
      <c r="B156" s="30"/>
      <c r="C156" s="130" t="s">
        <v>175</v>
      </c>
      <c r="D156" s="130" t="s">
        <v>149</v>
      </c>
      <c r="E156" s="131" t="s">
        <v>436</v>
      </c>
      <c r="F156" s="132" t="s">
        <v>437</v>
      </c>
      <c r="G156" s="133" t="s">
        <v>251</v>
      </c>
      <c r="H156" s="134">
        <v>1</v>
      </c>
      <c r="I156" s="135"/>
      <c r="J156" s="136">
        <f>ROUND(I156*H156,2)</f>
        <v>0</v>
      </c>
      <c r="K156" s="132" t="s">
        <v>1</v>
      </c>
      <c r="L156" s="137"/>
      <c r="M156" s="138" t="s">
        <v>1</v>
      </c>
      <c r="N156" s="139" t="s">
        <v>42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203</v>
      </c>
      <c r="AT156" s="142" t="s">
        <v>149</v>
      </c>
      <c r="AU156" s="142" t="s">
        <v>87</v>
      </c>
      <c r="AY156" s="15" t="s">
        <v>146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85</v>
      </c>
      <c r="BK156" s="143">
        <f>ROUND(I156*H156,2)</f>
        <v>0</v>
      </c>
      <c r="BL156" s="15" t="s">
        <v>175</v>
      </c>
      <c r="BM156" s="142" t="s">
        <v>627</v>
      </c>
    </row>
    <row r="157" spans="2:65" s="1" customFormat="1" ht="10">
      <c r="B157" s="30"/>
      <c r="D157" s="144" t="s">
        <v>156</v>
      </c>
      <c r="F157" s="145" t="s">
        <v>437</v>
      </c>
      <c r="I157" s="146"/>
      <c r="L157" s="30"/>
      <c r="M157" s="147"/>
      <c r="T157" s="54"/>
      <c r="AT157" s="15" t="s">
        <v>156</v>
      </c>
      <c r="AU157" s="15" t="s">
        <v>87</v>
      </c>
    </row>
    <row r="158" spans="2:65" s="1" customFormat="1" ht="16.5" customHeight="1">
      <c r="B158" s="30"/>
      <c r="C158" s="148" t="s">
        <v>204</v>
      </c>
      <c r="D158" s="148" t="s">
        <v>157</v>
      </c>
      <c r="E158" s="149" t="s">
        <v>439</v>
      </c>
      <c r="F158" s="150" t="s">
        <v>440</v>
      </c>
      <c r="G158" s="151" t="s">
        <v>259</v>
      </c>
      <c r="H158" s="152">
        <v>1</v>
      </c>
      <c r="I158" s="153"/>
      <c r="J158" s="154">
        <f>ROUND(I158*H158,2)</f>
        <v>0</v>
      </c>
      <c r="K158" s="150" t="s">
        <v>153</v>
      </c>
      <c r="L158" s="30"/>
      <c r="M158" s="155" t="s">
        <v>1</v>
      </c>
      <c r="N158" s="156" t="s">
        <v>42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175</v>
      </c>
      <c r="AT158" s="142" t="s">
        <v>157</v>
      </c>
      <c r="AU158" s="142" t="s">
        <v>87</v>
      </c>
      <c r="AY158" s="15" t="s">
        <v>146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85</v>
      </c>
      <c r="BK158" s="143">
        <f>ROUND(I158*H158,2)</f>
        <v>0</v>
      </c>
      <c r="BL158" s="15" t="s">
        <v>175</v>
      </c>
      <c r="BM158" s="142" t="s">
        <v>628</v>
      </c>
    </row>
    <row r="159" spans="2:65" s="1" customFormat="1" ht="10">
      <c r="B159" s="30"/>
      <c r="D159" s="144" t="s">
        <v>156</v>
      </c>
      <c r="F159" s="145" t="s">
        <v>440</v>
      </c>
      <c r="I159" s="146"/>
      <c r="L159" s="30"/>
      <c r="M159" s="147"/>
      <c r="T159" s="54"/>
      <c r="AT159" s="15" t="s">
        <v>156</v>
      </c>
      <c r="AU159" s="15" t="s">
        <v>87</v>
      </c>
    </row>
    <row r="160" spans="2:65" s="1" customFormat="1" ht="16.5" customHeight="1">
      <c r="B160" s="30"/>
      <c r="C160" s="148" t="s">
        <v>179</v>
      </c>
      <c r="D160" s="148" t="s">
        <v>157</v>
      </c>
      <c r="E160" s="149" t="s">
        <v>447</v>
      </c>
      <c r="F160" s="150" t="s">
        <v>448</v>
      </c>
      <c r="G160" s="151" t="s">
        <v>449</v>
      </c>
      <c r="H160" s="152">
        <v>1</v>
      </c>
      <c r="I160" s="153"/>
      <c r="J160" s="154">
        <f>ROUND(I160*H160,2)</f>
        <v>0</v>
      </c>
      <c r="K160" s="150" t="s">
        <v>153</v>
      </c>
      <c r="L160" s="30"/>
      <c r="M160" s="155" t="s">
        <v>1</v>
      </c>
      <c r="N160" s="156" t="s">
        <v>42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450</v>
      </c>
      <c r="AT160" s="142" t="s">
        <v>157</v>
      </c>
      <c r="AU160" s="142" t="s">
        <v>87</v>
      </c>
      <c r="AY160" s="15" t="s">
        <v>146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85</v>
      </c>
      <c r="BK160" s="143">
        <f>ROUND(I160*H160,2)</f>
        <v>0</v>
      </c>
      <c r="BL160" s="15" t="s">
        <v>450</v>
      </c>
      <c r="BM160" s="142" t="s">
        <v>629</v>
      </c>
    </row>
    <row r="161" spans="2:65" s="1" customFormat="1" ht="10">
      <c r="B161" s="30"/>
      <c r="D161" s="144" t="s">
        <v>156</v>
      </c>
      <c r="F161" s="145" t="s">
        <v>448</v>
      </c>
      <c r="I161" s="146"/>
      <c r="L161" s="30"/>
      <c r="M161" s="147"/>
      <c r="T161" s="54"/>
      <c r="AT161" s="15" t="s">
        <v>156</v>
      </c>
      <c r="AU161" s="15" t="s">
        <v>87</v>
      </c>
    </row>
    <row r="162" spans="2:65" s="11" customFormat="1" ht="25.9" customHeight="1">
      <c r="B162" s="118"/>
      <c r="D162" s="119" t="s">
        <v>76</v>
      </c>
      <c r="E162" s="120" t="s">
        <v>452</v>
      </c>
      <c r="F162" s="120" t="s">
        <v>453</v>
      </c>
      <c r="I162" s="121"/>
      <c r="J162" s="122">
        <f>BK162</f>
        <v>0</v>
      </c>
      <c r="L162" s="118"/>
      <c r="M162" s="123"/>
      <c r="P162" s="124">
        <f>SUM(P163:P166)</f>
        <v>0</v>
      </c>
      <c r="R162" s="124">
        <f>SUM(R163:R166)</f>
        <v>0</v>
      </c>
      <c r="T162" s="125">
        <f>SUM(T163:T166)</f>
        <v>0</v>
      </c>
      <c r="AR162" s="119" t="s">
        <v>167</v>
      </c>
      <c r="AT162" s="126" t="s">
        <v>76</v>
      </c>
      <c r="AU162" s="126" t="s">
        <v>77</v>
      </c>
      <c r="AY162" s="119" t="s">
        <v>146</v>
      </c>
      <c r="BK162" s="127">
        <f>SUM(BK163:BK166)</f>
        <v>0</v>
      </c>
    </row>
    <row r="163" spans="2:65" s="1" customFormat="1" ht="16.5" customHeight="1">
      <c r="B163" s="30"/>
      <c r="C163" s="148" t="s">
        <v>211</v>
      </c>
      <c r="D163" s="148" t="s">
        <v>157</v>
      </c>
      <c r="E163" s="149" t="s">
        <v>457</v>
      </c>
      <c r="F163" s="150" t="s">
        <v>458</v>
      </c>
      <c r="G163" s="151" t="s">
        <v>449</v>
      </c>
      <c r="H163" s="152">
        <v>1</v>
      </c>
      <c r="I163" s="153"/>
      <c r="J163" s="154">
        <f>ROUND(I163*H163,2)</f>
        <v>0</v>
      </c>
      <c r="K163" s="150" t="s">
        <v>153</v>
      </c>
      <c r="L163" s="30"/>
      <c r="M163" s="155" t="s">
        <v>1</v>
      </c>
      <c r="N163" s="156" t="s">
        <v>42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450</v>
      </c>
      <c r="AT163" s="142" t="s">
        <v>157</v>
      </c>
      <c r="AU163" s="142" t="s">
        <v>85</v>
      </c>
      <c r="AY163" s="15" t="s">
        <v>146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85</v>
      </c>
      <c r="BK163" s="143">
        <f>ROUND(I163*H163,2)</f>
        <v>0</v>
      </c>
      <c r="BL163" s="15" t="s">
        <v>450</v>
      </c>
      <c r="BM163" s="142" t="s">
        <v>630</v>
      </c>
    </row>
    <row r="164" spans="2:65" s="1" customFormat="1" ht="10">
      <c r="B164" s="30"/>
      <c r="D164" s="144" t="s">
        <v>156</v>
      </c>
      <c r="F164" s="145" t="s">
        <v>458</v>
      </c>
      <c r="I164" s="146"/>
      <c r="L164" s="30"/>
      <c r="M164" s="147"/>
      <c r="T164" s="54"/>
      <c r="AT164" s="15" t="s">
        <v>156</v>
      </c>
      <c r="AU164" s="15" t="s">
        <v>85</v>
      </c>
    </row>
    <row r="165" spans="2:65" s="1" customFormat="1" ht="16.5" customHeight="1">
      <c r="B165" s="30"/>
      <c r="C165" s="148" t="s">
        <v>182</v>
      </c>
      <c r="D165" s="148" t="s">
        <v>157</v>
      </c>
      <c r="E165" s="149" t="s">
        <v>477</v>
      </c>
      <c r="F165" s="150" t="s">
        <v>478</v>
      </c>
      <c r="G165" s="151" t="s">
        <v>449</v>
      </c>
      <c r="H165" s="152">
        <v>1</v>
      </c>
      <c r="I165" s="153"/>
      <c r="J165" s="154">
        <f>ROUND(I165*H165,2)</f>
        <v>0</v>
      </c>
      <c r="K165" s="150" t="s">
        <v>153</v>
      </c>
      <c r="L165" s="30"/>
      <c r="M165" s="155" t="s">
        <v>1</v>
      </c>
      <c r="N165" s="156" t="s">
        <v>42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450</v>
      </c>
      <c r="AT165" s="142" t="s">
        <v>157</v>
      </c>
      <c r="AU165" s="142" t="s">
        <v>85</v>
      </c>
      <c r="AY165" s="15" t="s">
        <v>146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85</v>
      </c>
      <c r="BK165" s="143">
        <f>ROUND(I165*H165,2)</f>
        <v>0</v>
      </c>
      <c r="BL165" s="15" t="s">
        <v>450</v>
      </c>
      <c r="BM165" s="142" t="s">
        <v>631</v>
      </c>
    </row>
    <row r="166" spans="2:65" s="1" customFormat="1" ht="10">
      <c r="B166" s="30"/>
      <c r="D166" s="144" t="s">
        <v>156</v>
      </c>
      <c r="F166" s="145" t="s">
        <v>478</v>
      </c>
      <c r="I166" s="146"/>
      <c r="L166" s="30"/>
      <c r="M166" s="171"/>
      <c r="N166" s="172"/>
      <c r="O166" s="172"/>
      <c r="P166" s="172"/>
      <c r="Q166" s="172"/>
      <c r="R166" s="172"/>
      <c r="S166" s="172"/>
      <c r="T166" s="173"/>
      <c r="AT166" s="15" t="s">
        <v>156</v>
      </c>
      <c r="AU166" s="15" t="s">
        <v>85</v>
      </c>
    </row>
    <row r="167" spans="2:65" s="1" customFormat="1" ht="7" customHeight="1">
      <c r="B167" s="42"/>
      <c r="C167" s="43"/>
      <c r="D167" s="43"/>
      <c r="E167" s="43"/>
      <c r="F167" s="43"/>
      <c r="G167" s="43"/>
      <c r="H167" s="43"/>
      <c r="I167" s="43"/>
      <c r="J167" s="43"/>
      <c r="K167" s="43"/>
      <c r="L167" s="30"/>
    </row>
  </sheetData>
  <sheetProtection algorithmName="SHA-512" hashValue="OxTpjjjUTF+LIt6gwe0ktF5g5yDCEsAYoBR5qU77OLCvJm5aBFmyZ0dG0wvCWXCcV0zcDgafWzwhBHusOeLgJA==" saltValue="d2AareV3MAMD86ZRE0hc09yTNFIHqxIymRidH+uyiXzJDV4blv/NYZdMpDo9LaAQz/unEfG6ecPeF1GvcaLgyg==" spinCount="100000" sheet="1" objects="1" scenarios="1" formatColumns="0" formatRows="0" autoFilter="0"/>
  <autoFilter ref="C120:K166" xr:uid="{00000000-0009-0000-0000-00000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1"/>
  <sheetViews>
    <sheetView showGridLines="0" workbookViewId="0"/>
  </sheetViews>
  <sheetFormatPr defaultRowHeight="13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5" t="s">
        <v>86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5" customHeight="1">
      <c r="B4" s="18"/>
      <c r="D4" s="19" t="s">
        <v>112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2" t="str">
        <f>'Rekapitulace stavby'!K6</f>
        <v>Doplnění docházkového systému ve vybraných budovách v obvodu OŘ Ostrava</v>
      </c>
      <c r="F7" s="213"/>
      <c r="G7" s="213"/>
      <c r="H7" s="213"/>
      <c r="L7" s="18"/>
    </row>
    <row r="8" spans="2:46" s="1" customFormat="1" ht="12" customHeight="1">
      <c r="B8" s="30"/>
      <c r="D8" s="25" t="s">
        <v>113</v>
      </c>
      <c r="L8" s="30"/>
    </row>
    <row r="9" spans="2:46" s="1" customFormat="1" ht="16.5" customHeight="1">
      <c r="B9" s="30"/>
      <c r="E9" s="174" t="s">
        <v>114</v>
      </c>
      <c r="F9" s="214"/>
      <c r="G9" s="214"/>
      <c r="H9" s="214"/>
      <c r="L9" s="30"/>
    </row>
    <row r="10" spans="2:46" s="1" customFormat="1" ht="10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115</v>
      </c>
      <c r="I12" s="25" t="s">
        <v>22</v>
      </c>
      <c r="J12" s="50">
        <f>'Rekapitulace stavby'!AN8</f>
        <v>0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>70994234</v>
      </c>
      <c r="L14" s="30"/>
    </row>
    <row r="15" spans="2:46" s="1" customFormat="1" ht="18" customHeight="1">
      <c r="B15" s="30"/>
      <c r="E15" s="23" t="str">
        <f>IF('Rekapitulace stavby'!E11="","",'Rekapitulace stavby'!E11)</f>
        <v>Správa železnic, státní organizace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5" t="str">
        <f>'Rekapitulace stavby'!E14</f>
        <v>Vyplň údaj</v>
      </c>
      <c r="F18" s="196"/>
      <c r="G18" s="196"/>
      <c r="H18" s="196"/>
      <c r="I18" s="25" t="s">
        <v>27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24</v>
      </c>
      <c r="J20" s="23" t="str">
        <f>IF('Rekapitulace stavby'!AN16="","",'Rekapitulace stavby'!AN16)</f>
        <v>61974731</v>
      </c>
      <c r="L20" s="30"/>
    </row>
    <row r="21" spans="2:12" s="1" customFormat="1" ht="18" customHeight="1">
      <c r="B21" s="30"/>
      <c r="E21" s="23" t="str">
        <f>IF('Rekapitulace stavby'!E17="","",'Rekapitulace stavby'!E17)</f>
        <v>Trade FIDES, a.s.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>Ing. Jakub Martiník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1" t="s">
        <v>1</v>
      </c>
      <c r="F27" s="201"/>
      <c r="G27" s="201"/>
      <c r="H27" s="201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customHeight="1">
      <c r="B30" s="30"/>
      <c r="D30" s="88" t="s">
        <v>37</v>
      </c>
      <c r="J30" s="64">
        <f>ROUND(J126,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ROUND((SUM(BE126:BE330)),  2)</f>
        <v>0</v>
      </c>
      <c r="I33" s="90">
        <v>0.21</v>
      </c>
      <c r="J33" s="89">
        <f>ROUND(((SUM(BE126:BE330))*I33),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ROUND((SUM(BF126:BF330)),  2)</f>
        <v>0</v>
      </c>
      <c r="I34" s="90">
        <v>0.12</v>
      </c>
      <c r="J34" s="89">
        <f>ROUND(((SUM(BF126:BF330))*I34),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ROUND((SUM(BG126:BG330)),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ROUND((SUM(BH126:BH330)),  2)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ROUND((SUM(BI126:BI330)),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">
      <c r="B51" s="18"/>
      <c r="L51" s="18"/>
    </row>
    <row r="52" spans="2:12" ht="10">
      <c r="B52" s="18"/>
      <c r="L52" s="18"/>
    </row>
    <row r="53" spans="2:12" ht="10">
      <c r="B53" s="18"/>
      <c r="L53" s="18"/>
    </row>
    <row r="54" spans="2:12" ht="10">
      <c r="B54" s="18"/>
      <c r="L54" s="18"/>
    </row>
    <row r="55" spans="2:12" ht="10">
      <c r="B55" s="18"/>
      <c r="L55" s="18"/>
    </row>
    <row r="56" spans="2:12" ht="10">
      <c r="B56" s="18"/>
      <c r="L56" s="18"/>
    </row>
    <row r="57" spans="2:12" ht="10">
      <c r="B57" s="18"/>
      <c r="L57" s="18"/>
    </row>
    <row r="58" spans="2:12" ht="10">
      <c r="B58" s="18"/>
      <c r="L58" s="18"/>
    </row>
    <row r="59" spans="2:12" ht="10">
      <c r="B59" s="18"/>
      <c r="L59" s="18"/>
    </row>
    <row r="60" spans="2:12" ht="10">
      <c r="B60" s="18"/>
      <c r="L60" s="18"/>
    </row>
    <row r="61" spans="2:12" s="1" customFormat="1" ht="12.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">
      <c r="B62" s="18"/>
      <c r="L62" s="18"/>
    </row>
    <row r="63" spans="2:12" ht="10">
      <c r="B63" s="18"/>
      <c r="L63" s="18"/>
    </row>
    <row r="64" spans="2:12" ht="10">
      <c r="B64" s="18"/>
      <c r="L64" s="18"/>
    </row>
    <row r="65" spans="2:12" s="1" customFormat="1" ht="13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">
      <c r="B66" s="18"/>
      <c r="L66" s="18"/>
    </row>
    <row r="67" spans="2:12" ht="10">
      <c r="B67" s="18"/>
      <c r="L67" s="18"/>
    </row>
    <row r="68" spans="2:12" ht="10">
      <c r="B68" s="18"/>
      <c r="L68" s="18"/>
    </row>
    <row r="69" spans="2:12" ht="10">
      <c r="B69" s="18"/>
      <c r="L69" s="18"/>
    </row>
    <row r="70" spans="2:12" ht="10">
      <c r="B70" s="18"/>
      <c r="L70" s="18"/>
    </row>
    <row r="71" spans="2:12" ht="10">
      <c r="B71" s="18"/>
      <c r="L71" s="18"/>
    </row>
    <row r="72" spans="2:12" ht="10">
      <c r="B72" s="18"/>
      <c r="L72" s="18"/>
    </row>
    <row r="73" spans="2:12" ht="10">
      <c r="B73" s="18"/>
      <c r="L73" s="18"/>
    </row>
    <row r="74" spans="2:12" ht="10">
      <c r="B74" s="18"/>
      <c r="L74" s="18"/>
    </row>
    <row r="75" spans="2:12" ht="10">
      <c r="B75" s="18"/>
      <c r="L75" s="18"/>
    </row>
    <row r="76" spans="2:12" s="1" customFormat="1" ht="12.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116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2" t="str">
        <f>E7</f>
        <v>Doplnění docházkového systému ve vybraných budovách v obvodu OŘ Ostrava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113</v>
      </c>
      <c r="L86" s="30"/>
    </row>
    <row r="87" spans="2:47" s="1" customFormat="1" ht="16.5" customHeight="1">
      <c r="B87" s="30"/>
      <c r="E87" s="174" t="str">
        <f>E9</f>
        <v>SO01 - Ostrava Skladištní...</v>
      </c>
      <c r="F87" s="214"/>
      <c r="G87" s="214"/>
      <c r="H87" s="214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0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23</v>
      </c>
      <c r="F91" s="23" t="str">
        <f>E15</f>
        <v>Správa železnic, státní organizace</v>
      </c>
      <c r="I91" s="25" t="s">
        <v>30</v>
      </c>
      <c r="J91" s="28" t="str">
        <f>E21</f>
        <v>Trade FIDES, a.s.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Ing. Jakub Martiník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119</v>
      </c>
      <c r="J96" s="64">
        <f>J126</f>
        <v>0</v>
      </c>
      <c r="L96" s="30"/>
      <c r="AU96" s="15" t="s">
        <v>120</v>
      </c>
    </row>
    <row r="97" spans="2:12" s="8" customFormat="1" ht="25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J127</f>
        <v>0</v>
      </c>
      <c r="L97" s="102"/>
    </row>
    <row r="98" spans="2:12" s="9" customFormat="1" ht="19.899999999999999" customHeight="1">
      <c r="B98" s="106"/>
      <c r="D98" s="107" t="s">
        <v>122</v>
      </c>
      <c r="E98" s="108"/>
      <c r="F98" s="108"/>
      <c r="G98" s="108"/>
      <c r="H98" s="108"/>
      <c r="I98" s="108"/>
      <c r="J98" s="109">
        <f>J128</f>
        <v>0</v>
      </c>
      <c r="L98" s="106"/>
    </row>
    <row r="99" spans="2:12" s="9" customFormat="1" ht="19.899999999999999" customHeight="1">
      <c r="B99" s="106"/>
      <c r="D99" s="107" t="s">
        <v>123</v>
      </c>
      <c r="E99" s="108"/>
      <c r="F99" s="108"/>
      <c r="G99" s="108"/>
      <c r="H99" s="108"/>
      <c r="I99" s="108"/>
      <c r="J99" s="109">
        <f>J203</f>
        <v>0</v>
      </c>
      <c r="L99" s="106"/>
    </row>
    <row r="100" spans="2:12" s="9" customFormat="1" ht="19.899999999999999" customHeight="1">
      <c r="B100" s="106"/>
      <c r="D100" s="107" t="s">
        <v>124</v>
      </c>
      <c r="E100" s="108"/>
      <c r="F100" s="108"/>
      <c r="G100" s="108"/>
      <c r="H100" s="108"/>
      <c r="I100" s="108"/>
      <c r="J100" s="109">
        <f>J226</f>
        <v>0</v>
      </c>
      <c r="L100" s="106"/>
    </row>
    <row r="101" spans="2:12" s="9" customFormat="1" ht="19.899999999999999" customHeight="1">
      <c r="B101" s="106"/>
      <c r="D101" s="107" t="s">
        <v>125</v>
      </c>
      <c r="E101" s="108"/>
      <c r="F101" s="108"/>
      <c r="G101" s="108"/>
      <c r="H101" s="108"/>
      <c r="I101" s="108"/>
      <c r="J101" s="109">
        <f>J305</f>
        <v>0</v>
      </c>
      <c r="L101" s="106"/>
    </row>
    <row r="102" spans="2:12" s="8" customFormat="1" ht="25" customHeight="1">
      <c r="B102" s="102"/>
      <c r="D102" s="103" t="s">
        <v>126</v>
      </c>
      <c r="E102" s="104"/>
      <c r="F102" s="104"/>
      <c r="G102" s="104"/>
      <c r="H102" s="104"/>
      <c r="I102" s="104"/>
      <c r="J102" s="105">
        <f>J316</f>
        <v>0</v>
      </c>
      <c r="L102" s="102"/>
    </row>
    <row r="103" spans="2:12" s="9" customFormat="1" ht="19.899999999999999" customHeight="1">
      <c r="B103" s="106"/>
      <c r="D103" s="107" t="s">
        <v>127</v>
      </c>
      <c r="E103" s="108"/>
      <c r="F103" s="108"/>
      <c r="G103" s="108"/>
      <c r="H103" s="108"/>
      <c r="I103" s="108"/>
      <c r="J103" s="109">
        <f>J317</f>
        <v>0</v>
      </c>
      <c r="L103" s="106"/>
    </row>
    <row r="104" spans="2:12" s="9" customFormat="1" ht="19.899999999999999" customHeight="1">
      <c r="B104" s="106"/>
      <c r="D104" s="107" t="s">
        <v>128</v>
      </c>
      <c r="E104" s="108"/>
      <c r="F104" s="108"/>
      <c r="G104" s="108"/>
      <c r="H104" s="108"/>
      <c r="I104" s="108"/>
      <c r="J104" s="109">
        <f>J322</f>
        <v>0</v>
      </c>
      <c r="L104" s="106"/>
    </row>
    <row r="105" spans="2:12" s="9" customFormat="1" ht="19.899999999999999" customHeight="1">
      <c r="B105" s="106"/>
      <c r="D105" s="107" t="s">
        <v>129</v>
      </c>
      <c r="E105" s="108"/>
      <c r="F105" s="108"/>
      <c r="G105" s="108"/>
      <c r="H105" s="108"/>
      <c r="I105" s="108"/>
      <c r="J105" s="109">
        <f>J325</f>
        <v>0</v>
      </c>
      <c r="L105" s="106"/>
    </row>
    <row r="106" spans="2:12" s="9" customFormat="1" ht="19.899999999999999" customHeight="1">
      <c r="B106" s="106"/>
      <c r="D106" s="107" t="s">
        <v>130</v>
      </c>
      <c r="E106" s="108"/>
      <c r="F106" s="108"/>
      <c r="G106" s="108"/>
      <c r="H106" s="108"/>
      <c r="I106" s="108"/>
      <c r="J106" s="109">
        <f>J328</f>
        <v>0</v>
      </c>
      <c r="L106" s="106"/>
    </row>
    <row r="107" spans="2:12" s="1" customFormat="1" ht="21.75" customHeight="1">
      <c r="B107" s="30"/>
      <c r="L107" s="30"/>
    </row>
    <row r="108" spans="2:12" s="1" customFormat="1" ht="7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0"/>
    </row>
    <row r="112" spans="2:12" s="1" customFormat="1" ht="7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0"/>
    </row>
    <row r="113" spans="2:63" s="1" customFormat="1" ht="25" customHeight="1">
      <c r="B113" s="30"/>
      <c r="C113" s="19" t="s">
        <v>131</v>
      </c>
      <c r="L113" s="30"/>
    </row>
    <row r="114" spans="2:63" s="1" customFormat="1" ht="7" customHeight="1">
      <c r="B114" s="30"/>
      <c r="L114" s="30"/>
    </row>
    <row r="115" spans="2:63" s="1" customFormat="1" ht="12" customHeight="1">
      <c r="B115" s="30"/>
      <c r="C115" s="25" t="s">
        <v>16</v>
      </c>
      <c r="L115" s="30"/>
    </row>
    <row r="116" spans="2:63" s="1" customFormat="1" ht="26.25" customHeight="1">
      <c r="B116" s="30"/>
      <c r="E116" s="212" t="str">
        <f>E7</f>
        <v>Doplnění docházkového systému ve vybraných budovách v obvodu OŘ Ostrava</v>
      </c>
      <c r="F116" s="213"/>
      <c r="G116" s="213"/>
      <c r="H116" s="213"/>
      <c r="L116" s="30"/>
    </row>
    <row r="117" spans="2:63" s="1" customFormat="1" ht="12" customHeight="1">
      <c r="B117" s="30"/>
      <c r="C117" s="25" t="s">
        <v>113</v>
      </c>
      <c r="L117" s="30"/>
    </row>
    <row r="118" spans="2:63" s="1" customFormat="1" ht="16.5" customHeight="1">
      <c r="B118" s="30"/>
      <c r="E118" s="174" t="str">
        <f>E9</f>
        <v>SO01 - Ostrava Skladištní...</v>
      </c>
      <c r="F118" s="214"/>
      <c r="G118" s="214"/>
      <c r="H118" s="214"/>
      <c r="L118" s="30"/>
    </row>
    <row r="119" spans="2:63" s="1" customFormat="1" ht="7" customHeight="1">
      <c r="B119" s="30"/>
      <c r="L119" s="30"/>
    </row>
    <row r="120" spans="2:63" s="1" customFormat="1" ht="12" customHeight="1">
      <c r="B120" s="30"/>
      <c r="C120" s="25" t="s">
        <v>20</v>
      </c>
      <c r="F120" s="23" t="str">
        <f>F12</f>
        <v xml:space="preserve"> </v>
      </c>
      <c r="I120" s="25" t="s">
        <v>22</v>
      </c>
      <c r="J120" s="50">
        <f>IF(J12="","",J12)</f>
        <v>0</v>
      </c>
      <c r="L120" s="30"/>
    </row>
    <row r="121" spans="2:63" s="1" customFormat="1" ht="7" customHeight="1">
      <c r="B121" s="30"/>
      <c r="L121" s="30"/>
    </row>
    <row r="122" spans="2:63" s="1" customFormat="1" ht="15.15" customHeight="1">
      <c r="B122" s="30"/>
      <c r="C122" s="25" t="s">
        <v>23</v>
      </c>
      <c r="F122" s="23" t="str">
        <f>E15</f>
        <v>Správa železnic, státní organizace</v>
      </c>
      <c r="I122" s="25" t="s">
        <v>30</v>
      </c>
      <c r="J122" s="28" t="str">
        <f>E21</f>
        <v>Trade FIDES, a.s.</v>
      </c>
      <c r="L122" s="30"/>
    </row>
    <row r="123" spans="2:63" s="1" customFormat="1" ht="15.15" customHeight="1">
      <c r="B123" s="30"/>
      <c r="C123" s="25" t="s">
        <v>28</v>
      </c>
      <c r="F123" s="23" t="str">
        <f>IF(E18="","",E18)</f>
        <v>Vyplň údaj</v>
      </c>
      <c r="I123" s="25" t="s">
        <v>34</v>
      </c>
      <c r="J123" s="28" t="str">
        <f>E24</f>
        <v>Ing. Jakub Martiník</v>
      </c>
      <c r="L123" s="30"/>
    </row>
    <row r="124" spans="2:63" s="1" customFormat="1" ht="10.25" customHeight="1">
      <c r="B124" s="30"/>
      <c r="L124" s="30"/>
    </row>
    <row r="125" spans="2:63" s="10" customFormat="1" ht="29.25" customHeight="1">
      <c r="B125" s="110"/>
      <c r="C125" s="111" t="s">
        <v>132</v>
      </c>
      <c r="D125" s="112" t="s">
        <v>62</v>
      </c>
      <c r="E125" s="112" t="s">
        <v>58</v>
      </c>
      <c r="F125" s="112" t="s">
        <v>59</v>
      </c>
      <c r="G125" s="112" t="s">
        <v>133</v>
      </c>
      <c r="H125" s="112" t="s">
        <v>134</v>
      </c>
      <c r="I125" s="112" t="s">
        <v>135</v>
      </c>
      <c r="J125" s="112" t="s">
        <v>118</v>
      </c>
      <c r="K125" s="113" t="s">
        <v>136</v>
      </c>
      <c r="L125" s="110"/>
      <c r="M125" s="57" t="s">
        <v>1</v>
      </c>
      <c r="N125" s="58" t="s">
        <v>41</v>
      </c>
      <c r="O125" s="58" t="s">
        <v>137</v>
      </c>
      <c r="P125" s="58" t="s">
        <v>138</v>
      </c>
      <c r="Q125" s="58" t="s">
        <v>139</v>
      </c>
      <c r="R125" s="58" t="s">
        <v>140</v>
      </c>
      <c r="S125" s="58" t="s">
        <v>141</v>
      </c>
      <c r="T125" s="59" t="s">
        <v>142</v>
      </c>
    </row>
    <row r="126" spans="2:63" s="1" customFormat="1" ht="22.75" customHeight="1">
      <c r="B126" s="30"/>
      <c r="C126" s="62" t="s">
        <v>143</v>
      </c>
      <c r="J126" s="114">
        <f>BK126</f>
        <v>0</v>
      </c>
      <c r="L126" s="30"/>
      <c r="M126" s="60"/>
      <c r="N126" s="51"/>
      <c r="O126" s="51"/>
      <c r="P126" s="115">
        <f>P127+P316</f>
        <v>0</v>
      </c>
      <c r="Q126" s="51"/>
      <c r="R126" s="115">
        <f>R127+R316</f>
        <v>8.9270000000000002E-2</v>
      </c>
      <c r="S126" s="51"/>
      <c r="T126" s="116">
        <f>T127+T316</f>
        <v>0.2782</v>
      </c>
      <c r="AT126" s="15" t="s">
        <v>76</v>
      </c>
      <c r="AU126" s="15" t="s">
        <v>120</v>
      </c>
      <c r="BK126" s="117">
        <f>BK127+BK316</f>
        <v>0</v>
      </c>
    </row>
    <row r="127" spans="2:63" s="11" customFormat="1" ht="25.9" customHeight="1">
      <c r="B127" s="118"/>
      <c r="D127" s="119" t="s">
        <v>76</v>
      </c>
      <c r="E127" s="120" t="s">
        <v>144</v>
      </c>
      <c r="F127" s="120" t="s">
        <v>145</v>
      </c>
      <c r="I127" s="121"/>
      <c r="J127" s="122">
        <f>BK127</f>
        <v>0</v>
      </c>
      <c r="L127" s="118"/>
      <c r="M127" s="123"/>
      <c r="P127" s="124">
        <f>P128+P203+P226+P305</f>
        <v>0</v>
      </c>
      <c r="R127" s="124">
        <f>R128+R203+R226+R305</f>
        <v>8.9270000000000002E-2</v>
      </c>
      <c r="T127" s="125">
        <f>T128+T203+T226+T305</f>
        <v>0.2782</v>
      </c>
      <c r="AR127" s="119" t="s">
        <v>87</v>
      </c>
      <c r="AT127" s="126" t="s">
        <v>76</v>
      </c>
      <c r="AU127" s="126" t="s">
        <v>77</v>
      </c>
      <c r="AY127" s="119" t="s">
        <v>146</v>
      </c>
      <c r="BK127" s="127">
        <f>BK128+BK203+BK226+BK305</f>
        <v>0</v>
      </c>
    </row>
    <row r="128" spans="2:63" s="11" customFormat="1" ht="22.75" customHeight="1">
      <c r="B128" s="118"/>
      <c r="D128" s="119" t="s">
        <v>76</v>
      </c>
      <c r="E128" s="128" t="s">
        <v>147</v>
      </c>
      <c r="F128" s="128" t="s">
        <v>148</v>
      </c>
      <c r="I128" s="121"/>
      <c r="J128" s="129">
        <f>BK128</f>
        <v>0</v>
      </c>
      <c r="L128" s="118"/>
      <c r="M128" s="123"/>
      <c r="P128" s="124">
        <f>SUM(P129:P202)</f>
        <v>0</v>
      </c>
      <c r="R128" s="124">
        <f>SUM(R129:R202)</f>
        <v>1.3949999999999999E-2</v>
      </c>
      <c r="T128" s="125">
        <f>SUM(T129:T202)</f>
        <v>0</v>
      </c>
      <c r="AR128" s="119" t="s">
        <v>85</v>
      </c>
      <c r="AT128" s="126" t="s">
        <v>76</v>
      </c>
      <c r="AU128" s="126" t="s">
        <v>85</v>
      </c>
      <c r="AY128" s="119" t="s">
        <v>146</v>
      </c>
      <c r="BK128" s="127">
        <f>SUM(BK129:BK202)</f>
        <v>0</v>
      </c>
    </row>
    <row r="129" spans="2:65" s="1" customFormat="1" ht="24.15" customHeight="1">
      <c r="B129" s="30"/>
      <c r="C129" s="130" t="s">
        <v>85</v>
      </c>
      <c r="D129" s="130" t="s">
        <v>149</v>
      </c>
      <c r="E129" s="131" t="s">
        <v>150</v>
      </c>
      <c r="F129" s="132" t="s">
        <v>151</v>
      </c>
      <c r="G129" s="133" t="s">
        <v>152</v>
      </c>
      <c r="H129" s="134">
        <v>1</v>
      </c>
      <c r="I129" s="135"/>
      <c r="J129" s="136">
        <f>ROUND(I129*H129,2)</f>
        <v>0</v>
      </c>
      <c r="K129" s="132" t="s">
        <v>153</v>
      </c>
      <c r="L129" s="137"/>
      <c r="M129" s="138" t="s">
        <v>1</v>
      </c>
      <c r="N129" s="139" t="s">
        <v>42</v>
      </c>
      <c r="P129" s="140">
        <f>O129*H129</f>
        <v>0</v>
      </c>
      <c r="Q129" s="140">
        <v>8.2000000000000007E-3</v>
      </c>
      <c r="R129" s="140">
        <f>Q129*H129</f>
        <v>8.2000000000000007E-3</v>
      </c>
      <c r="S129" s="140">
        <v>0</v>
      </c>
      <c r="T129" s="141">
        <f>S129*H129</f>
        <v>0</v>
      </c>
      <c r="AR129" s="142" t="s">
        <v>154</v>
      </c>
      <c r="AT129" s="142" t="s">
        <v>149</v>
      </c>
      <c r="AU129" s="142" t="s">
        <v>87</v>
      </c>
      <c r="AY129" s="15" t="s">
        <v>146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85</v>
      </c>
      <c r="BK129" s="143">
        <f>ROUND(I129*H129,2)</f>
        <v>0</v>
      </c>
      <c r="BL129" s="15" t="s">
        <v>155</v>
      </c>
      <c r="BM129" s="142" t="s">
        <v>87</v>
      </c>
    </row>
    <row r="130" spans="2:65" s="1" customFormat="1" ht="18">
      <c r="B130" s="30"/>
      <c r="D130" s="144" t="s">
        <v>156</v>
      </c>
      <c r="F130" s="145" t="s">
        <v>151</v>
      </c>
      <c r="I130" s="146"/>
      <c r="L130" s="30"/>
      <c r="M130" s="147"/>
      <c r="T130" s="54"/>
      <c r="AT130" s="15" t="s">
        <v>156</v>
      </c>
      <c r="AU130" s="15" t="s">
        <v>87</v>
      </c>
    </row>
    <row r="131" spans="2:65" s="1" customFormat="1" ht="24.15" customHeight="1">
      <c r="B131" s="30"/>
      <c r="C131" s="148" t="s">
        <v>87</v>
      </c>
      <c r="D131" s="148" t="s">
        <v>157</v>
      </c>
      <c r="E131" s="149" t="s">
        <v>158</v>
      </c>
      <c r="F131" s="150" t="s">
        <v>159</v>
      </c>
      <c r="G131" s="151" t="s">
        <v>152</v>
      </c>
      <c r="H131" s="152">
        <v>1</v>
      </c>
      <c r="I131" s="153"/>
      <c r="J131" s="154">
        <f>ROUND(I131*H131,2)</f>
        <v>0</v>
      </c>
      <c r="K131" s="150" t="s">
        <v>153</v>
      </c>
      <c r="L131" s="30"/>
      <c r="M131" s="155" t="s">
        <v>1</v>
      </c>
      <c r="N131" s="156" t="s">
        <v>42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155</v>
      </c>
      <c r="AT131" s="142" t="s">
        <v>157</v>
      </c>
      <c r="AU131" s="142" t="s">
        <v>87</v>
      </c>
      <c r="AY131" s="15" t="s">
        <v>146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85</v>
      </c>
      <c r="BK131" s="143">
        <f>ROUND(I131*H131,2)</f>
        <v>0</v>
      </c>
      <c r="BL131" s="15" t="s">
        <v>155</v>
      </c>
      <c r="BM131" s="142" t="s">
        <v>155</v>
      </c>
    </row>
    <row r="132" spans="2:65" s="1" customFormat="1" ht="10">
      <c r="B132" s="30"/>
      <c r="D132" s="144" t="s">
        <v>156</v>
      </c>
      <c r="F132" s="145" t="s">
        <v>159</v>
      </c>
      <c r="I132" s="146"/>
      <c r="L132" s="30"/>
      <c r="M132" s="147"/>
      <c r="T132" s="54"/>
      <c r="AT132" s="15" t="s">
        <v>156</v>
      </c>
      <c r="AU132" s="15" t="s">
        <v>87</v>
      </c>
    </row>
    <row r="133" spans="2:65" s="1" customFormat="1" ht="16.5" customHeight="1">
      <c r="B133" s="30"/>
      <c r="C133" s="130" t="s">
        <v>160</v>
      </c>
      <c r="D133" s="130" t="s">
        <v>149</v>
      </c>
      <c r="E133" s="131" t="s">
        <v>161</v>
      </c>
      <c r="F133" s="132" t="s">
        <v>162</v>
      </c>
      <c r="G133" s="133" t="s">
        <v>163</v>
      </c>
      <c r="H133" s="134">
        <v>1</v>
      </c>
      <c r="I133" s="135"/>
      <c r="J133" s="136">
        <f>ROUND(I133*H133,2)</f>
        <v>0</v>
      </c>
      <c r="K133" s="132" t="s">
        <v>1</v>
      </c>
      <c r="L133" s="137"/>
      <c r="M133" s="138" t="s">
        <v>1</v>
      </c>
      <c r="N133" s="139" t="s">
        <v>42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154</v>
      </c>
      <c r="AT133" s="142" t="s">
        <v>149</v>
      </c>
      <c r="AU133" s="142" t="s">
        <v>87</v>
      </c>
      <c r="AY133" s="15" t="s">
        <v>146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85</v>
      </c>
      <c r="BK133" s="143">
        <f>ROUND(I133*H133,2)</f>
        <v>0</v>
      </c>
      <c r="BL133" s="15" t="s">
        <v>155</v>
      </c>
      <c r="BM133" s="142" t="s">
        <v>164</v>
      </c>
    </row>
    <row r="134" spans="2:65" s="1" customFormat="1" ht="10">
      <c r="B134" s="30"/>
      <c r="D134" s="144" t="s">
        <v>156</v>
      </c>
      <c r="F134" s="145" t="s">
        <v>162</v>
      </c>
      <c r="I134" s="146"/>
      <c r="L134" s="30"/>
      <c r="M134" s="147"/>
      <c r="T134" s="54"/>
      <c r="AT134" s="15" t="s">
        <v>156</v>
      </c>
      <c r="AU134" s="15" t="s">
        <v>87</v>
      </c>
    </row>
    <row r="135" spans="2:65" s="1" customFormat="1" ht="16.5" customHeight="1">
      <c r="B135" s="30"/>
      <c r="C135" s="148" t="s">
        <v>155</v>
      </c>
      <c r="D135" s="148" t="s">
        <v>157</v>
      </c>
      <c r="E135" s="149" t="s">
        <v>165</v>
      </c>
      <c r="F135" s="150" t="s">
        <v>166</v>
      </c>
      <c r="G135" s="151" t="s">
        <v>152</v>
      </c>
      <c r="H135" s="152">
        <v>1</v>
      </c>
      <c r="I135" s="153"/>
      <c r="J135" s="154">
        <f>ROUND(I135*H135,2)</f>
        <v>0</v>
      </c>
      <c r="K135" s="150" t="s">
        <v>153</v>
      </c>
      <c r="L135" s="30"/>
      <c r="M135" s="155" t="s">
        <v>1</v>
      </c>
      <c r="N135" s="156" t="s">
        <v>42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155</v>
      </c>
      <c r="AT135" s="142" t="s">
        <v>157</v>
      </c>
      <c r="AU135" s="142" t="s">
        <v>87</v>
      </c>
      <c r="AY135" s="15" t="s">
        <v>146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85</v>
      </c>
      <c r="BK135" s="143">
        <f>ROUND(I135*H135,2)</f>
        <v>0</v>
      </c>
      <c r="BL135" s="15" t="s">
        <v>155</v>
      </c>
      <c r="BM135" s="142" t="s">
        <v>154</v>
      </c>
    </row>
    <row r="136" spans="2:65" s="1" customFormat="1" ht="10">
      <c r="B136" s="30"/>
      <c r="D136" s="144" t="s">
        <v>156</v>
      </c>
      <c r="F136" s="145" t="s">
        <v>166</v>
      </c>
      <c r="I136" s="146"/>
      <c r="L136" s="30"/>
      <c r="M136" s="147"/>
      <c r="T136" s="54"/>
      <c r="AT136" s="15" t="s">
        <v>156</v>
      </c>
      <c r="AU136" s="15" t="s">
        <v>87</v>
      </c>
    </row>
    <row r="137" spans="2:65" s="1" customFormat="1" ht="16.5" customHeight="1">
      <c r="B137" s="30"/>
      <c r="C137" s="130" t="s">
        <v>167</v>
      </c>
      <c r="D137" s="130" t="s">
        <v>149</v>
      </c>
      <c r="E137" s="131" t="s">
        <v>168</v>
      </c>
      <c r="F137" s="132" t="s">
        <v>169</v>
      </c>
      <c r="G137" s="133" t="s">
        <v>152</v>
      </c>
      <c r="H137" s="134">
        <v>1</v>
      </c>
      <c r="I137" s="135"/>
      <c r="J137" s="136">
        <f>ROUND(I137*H137,2)</f>
        <v>0</v>
      </c>
      <c r="K137" s="132" t="s">
        <v>153</v>
      </c>
      <c r="L137" s="137"/>
      <c r="M137" s="138" t="s">
        <v>1</v>
      </c>
      <c r="N137" s="139" t="s">
        <v>42</v>
      </c>
      <c r="P137" s="140">
        <f>O137*H137</f>
        <v>0</v>
      </c>
      <c r="Q137" s="140">
        <v>2E-3</v>
      </c>
      <c r="R137" s="140">
        <f>Q137*H137</f>
        <v>2E-3</v>
      </c>
      <c r="S137" s="140">
        <v>0</v>
      </c>
      <c r="T137" s="141">
        <f>S137*H137</f>
        <v>0</v>
      </c>
      <c r="AR137" s="142" t="s">
        <v>154</v>
      </c>
      <c r="AT137" s="142" t="s">
        <v>149</v>
      </c>
      <c r="AU137" s="142" t="s">
        <v>87</v>
      </c>
      <c r="AY137" s="15" t="s">
        <v>146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85</v>
      </c>
      <c r="BK137" s="143">
        <f>ROUND(I137*H137,2)</f>
        <v>0</v>
      </c>
      <c r="BL137" s="15" t="s">
        <v>155</v>
      </c>
      <c r="BM137" s="142" t="s">
        <v>170</v>
      </c>
    </row>
    <row r="138" spans="2:65" s="1" customFormat="1" ht="10">
      <c r="B138" s="30"/>
      <c r="D138" s="144" t="s">
        <v>156</v>
      </c>
      <c r="F138" s="145" t="s">
        <v>169</v>
      </c>
      <c r="I138" s="146"/>
      <c r="L138" s="30"/>
      <c r="M138" s="147"/>
      <c r="T138" s="54"/>
      <c r="AT138" s="15" t="s">
        <v>156</v>
      </c>
      <c r="AU138" s="15" t="s">
        <v>87</v>
      </c>
    </row>
    <row r="139" spans="2:65" s="1" customFormat="1" ht="24.15" customHeight="1">
      <c r="B139" s="30"/>
      <c r="C139" s="148" t="s">
        <v>164</v>
      </c>
      <c r="D139" s="148" t="s">
        <v>157</v>
      </c>
      <c r="E139" s="149" t="s">
        <v>171</v>
      </c>
      <c r="F139" s="150" t="s">
        <v>172</v>
      </c>
      <c r="G139" s="151" t="s">
        <v>152</v>
      </c>
      <c r="H139" s="152">
        <v>1</v>
      </c>
      <c r="I139" s="153"/>
      <c r="J139" s="154">
        <f>ROUND(I139*H139,2)</f>
        <v>0</v>
      </c>
      <c r="K139" s="150" t="s">
        <v>153</v>
      </c>
      <c r="L139" s="30"/>
      <c r="M139" s="155" t="s">
        <v>1</v>
      </c>
      <c r="N139" s="156" t="s">
        <v>42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155</v>
      </c>
      <c r="AT139" s="142" t="s">
        <v>157</v>
      </c>
      <c r="AU139" s="142" t="s">
        <v>87</v>
      </c>
      <c r="AY139" s="15" t="s">
        <v>146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85</v>
      </c>
      <c r="BK139" s="143">
        <f>ROUND(I139*H139,2)</f>
        <v>0</v>
      </c>
      <c r="BL139" s="15" t="s">
        <v>155</v>
      </c>
      <c r="BM139" s="142" t="s">
        <v>8</v>
      </c>
    </row>
    <row r="140" spans="2:65" s="1" customFormat="1" ht="10">
      <c r="B140" s="30"/>
      <c r="D140" s="144" t="s">
        <v>156</v>
      </c>
      <c r="F140" s="145" t="s">
        <v>172</v>
      </c>
      <c r="I140" s="146"/>
      <c r="L140" s="30"/>
      <c r="M140" s="147"/>
      <c r="T140" s="54"/>
      <c r="AT140" s="15" t="s">
        <v>156</v>
      </c>
      <c r="AU140" s="15" t="s">
        <v>87</v>
      </c>
    </row>
    <row r="141" spans="2:65" s="1" customFormat="1" ht="16.5" customHeight="1">
      <c r="B141" s="30"/>
      <c r="C141" s="130" t="s">
        <v>173</v>
      </c>
      <c r="D141" s="130" t="s">
        <v>149</v>
      </c>
      <c r="E141" s="131" t="s">
        <v>161</v>
      </c>
      <c r="F141" s="132" t="s">
        <v>162</v>
      </c>
      <c r="G141" s="133" t="s">
        <v>163</v>
      </c>
      <c r="H141" s="134">
        <v>1</v>
      </c>
      <c r="I141" s="135"/>
      <c r="J141" s="136">
        <f>ROUND(I141*H141,2)</f>
        <v>0</v>
      </c>
      <c r="K141" s="132" t="s">
        <v>1</v>
      </c>
      <c r="L141" s="137"/>
      <c r="M141" s="138" t="s">
        <v>1</v>
      </c>
      <c r="N141" s="139" t="s">
        <v>42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154</v>
      </c>
      <c r="AT141" s="142" t="s">
        <v>149</v>
      </c>
      <c r="AU141" s="142" t="s">
        <v>87</v>
      </c>
      <c r="AY141" s="15" t="s">
        <v>146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85</v>
      </c>
      <c r="BK141" s="143">
        <f>ROUND(I141*H141,2)</f>
        <v>0</v>
      </c>
      <c r="BL141" s="15" t="s">
        <v>155</v>
      </c>
      <c r="BM141" s="142" t="s">
        <v>174</v>
      </c>
    </row>
    <row r="142" spans="2:65" s="1" customFormat="1" ht="10">
      <c r="B142" s="30"/>
      <c r="D142" s="144" t="s">
        <v>156</v>
      </c>
      <c r="F142" s="145" t="s">
        <v>162</v>
      </c>
      <c r="I142" s="146"/>
      <c r="L142" s="30"/>
      <c r="M142" s="147"/>
      <c r="T142" s="54"/>
      <c r="AT142" s="15" t="s">
        <v>156</v>
      </c>
      <c r="AU142" s="15" t="s">
        <v>87</v>
      </c>
    </row>
    <row r="143" spans="2:65" s="1" customFormat="1" ht="16.5" customHeight="1">
      <c r="B143" s="30"/>
      <c r="C143" s="148" t="s">
        <v>154</v>
      </c>
      <c r="D143" s="148" t="s">
        <v>157</v>
      </c>
      <c r="E143" s="149" t="s">
        <v>165</v>
      </c>
      <c r="F143" s="150" t="s">
        <v>166</v>
      </c>
      <c r="G143" s="151" t="s">
        <v>152</v>
      </c>
      <c r="H143" s="152">
        <v>1</v>
      </c>
      <c r="I143" s="153"/>
      <c r="J143" s="154">
        <f>ROUND(I143*H143,2)</f>
        <v>0</v>
      </c>
      <c r="K143" s="150" t="s">
        <v>153</v>
      </c>
      <c r="L143" s="30"/>
      <c r="M143" s="155" t="s">
        <v>1</v>
      </c>
      <c r="N143" s="156" t="s">
        <v>42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155</v>
      </c>
      <c r="AT143" s="142" t="s">
        <v>157</v>
      </c>
      <c r="AU143" s="142" t="s">
        <v>87</v>
      </c>
      <c r="AY143" s="15" t="s">
        <v>146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85</v>
      </c>
      <c r="BK143" s="143">
        <f>ROUND(I143*H143,2)</f>
        <v>0</v>
      </c>
      <c r="BL143" s="15" t="s">
        <v>155</v>
      </c>
      <c r="BM143" s="142" t="s">
        <v>175</v>
      </c>
    </row>
    <row r="144" spans="2:65" s="1" customFormat="1" ht="10">
      <c r="B144" s="30"/>
      <c r="D144" s="144" t="s">
        <v>156</v>
      </c>
      <c r="F144" s="145" t="s">
        <v>166</v>
      </c>
      <c r="I144" s="146"/>
      <c r="L144" s="30"/>
      <c r="M144" s="147"/>
      <c r="T144" s="54"/>
      <c r="AT144" s="15" t="s">
        <v>156</v>
      </c>
      <c r="AU144" s="15" t="s">
        <v>87</v>
      </c>
    </row>
    <row r="145" spans="2:65" s="1" customFormat="1" ht="16.5" customHeight="1">
      <c r="B145" s="30"/>
      <c r="C145" s="130" t="s">
        <v>176</v>
      </c>
      <c r="D145" s="130" t="s">
        <v>149</v>
      </c>
      <c r="E145" s="131" t="s">
        <v>177</v>
      </c>
      <c r="F145" s="132" t="s">
        <v>178</v>
      </c>
      <c r="G145" s="133" t="s">
        <v>152</v>
      </c>
      <c r="H145" s="134">
        <v>1</v>
      </c>
      <c r="I145" s="135"/>
      <c r="J145" s="136">
        <f>ROUND(I145*H145,2)</f>
        <v>0</v>
      </c>
      <c r="K145" s="132" t="s">
        <v>153</v>
      </c>
      <c r="L145" s="137"/>
      <c r="M145" s="138" t="s">
        <v>1</v>
      </c>
      <c r="N145" s="139" t="s">
        <v>42</v>
      </c>
      <c r="P145" s="140">
        <f>O145*H145</f>
        <v>0</v>
      </c>
      <c r="Q145" s="140">
        <v>6.0999999999999997E-4</v>
      </c>
      <c r="R145" s="140">
        <f>Q145*H145</f>
        <v>6.0999999999999997E-4</v>
      </c>
      <c r="S145" s="140">
        <v>0</v>
      </c>
      <c r="T145" s="141">
        <f>S145*H145</f>
        <v>0</v>
      </c>
      <c r="AR145" s="142" t="s">
        <v>154</v>
      </c>
      <c r="AT145" s="142" t="s">
        <v>149</v>
      </c>
      <c r="AU145" s="142" t="s">
        <v>87</v>
      </c>
      <c r="AY145" s="15" t="s">
        <v>146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85</v>
      </c>
      <c r="BK145" s="143">
        <f>ROUND(I145*H145,2)</f>
        <v>0</v>
      </c>
      <c r="BL145" s="15" t="s">
        <v>155</v>
      </c>
      <c r="BM145" s="142" t="s">
        <v>179</v>
      </c>
    </row>
    <row r="146" spans="2:65" s="1" customFormat="1" ht="10">
      <c r="B146" s="30"/>
      <c r="D146" s="144" t="s">
        <v>156</v>
      </c>
      <c r="F146" s="145" t="s">
        <v>178</v>
      </c>
      <c r="I146" s="146"/>
      <c r="L146" s="30"/>
      <c r="M146" s="147"/>
      <c r="T146" s="54"/>
      <c r="AT146" s="15" t="s">
        <v>156</v>
      </c>
      <c r="AU146" s="15" t="s">
        <v>87</v>
      </c>
    </row>
    <row r="147" spans="2:65" s="1" customFormat="1" ht="24.15" customHeight="1">
      <c r="B147" s="30"/>
      <c r="C147" s="148" t="s">
        <v>170</v>
      </c>
      <c r="D147" s="148" t="s">
        <v>157</v>
      </c>
      <c r="E147" s="149" t="s">
        <v>180</v>
      </c>
      <c r="F147" s="150" t="s">
        <v>181</v>
      </c>
      <c r="G147" s="151" t="s">
        <v>152</v>
      </c>
      <c r="H147" s="152">
        <v>1</v>
      </c>
      <c r="I147" s="153"/>
      <c r="J147" s="154">
        <f>ROUND(I147*H147,2)</f>
        <v>0</v>
      </c>
      <c r="K147" s="150" t="s">
        <v>153</v>
      </c>
      <c r="L147" s="30"/>
      <c r="M147" s="155" t="s">
        <v>1</v>
      </c>
      <c r="N147" s="156" t="s">
        <v>42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155</v>
      </c>
      <c r="AT147" s="142" t="s">
        <v>157</v>
      </c>
      <c r="AU147" s="142" t="s">
        <v>87</v>
      </c>
      <c r="AY147" s="15" t="s">
        <v>146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85</v>
      </c>
      <c r="BK147" s="143">
        <f>ROUND(I147*H147,2)</f>
        <v>0</v>
      </c>
      <c r="BL147" s="15" t="s">
        <v>155</v>
      </c>
      <c r="BM147" s="142" t="s">
        <v>182</v>
      </c>
    </row>
    <row r="148" spans="2:65" s="1" customFormat="1" ht="10">
      <c r="B148" s="30"/>
      <c r="D148" s="144" t="s">
        <v>156</v>
      </c>
      <c r="F148" s="145" t="s">
        <v>181</v>
      </c>
      <c r="I148" s="146"/>
      <c r="L148" s="30"/>
      <c r="M148" s="147"/>
      <c r="T148" s="54"/>
      <c r="AT148" s="15" t="s">
        <v>156</v>
      </c>
      <c r="AU148" s="15" t="s">
        <v>87</v>
      </c>
    </row>
    <row r="149" spans="2:65" s="1" customFormat="1" ht="24.15" customHeight="1">
      <c r="B149" s="30"/>
      <c r="C149" s="130" t="s">
        <v>183</v>
      </c>
      <c r="D149" s="130" t="s">
        <v>149</v>
      </c>
      <c r="E149" s="131" t="s">
        <v>184</v>
      </c>
      <c r="F149" s="132" t="s">
        <v>185</v>
      </c>
      <c r="G149" s="133" t="s">
        <v>152</v>
      </c>
      <c r="H149" s="134">
        <v>1</v>
      </c>
      <c r="I149" s="135"/>
      <c r="J149" s="136">
        <f>ROUND(I149*H149,2)</f>
        <v>0</v>
      </c>
      <c r="K149" s="132" t="s">
        <v>153</v>
      </c>
      <c r="L149" s="137"/>
      <c r="M149" s="138" t="s">
        <v>1</v>
      </c>
      <c r="N149" s="139" t="s">
        <v>42</v>
      </c>
      <c r="P149" s="140">
        <f>O149*H149</f>
        <v>0</v>
      </c>
      <c r="Q149" s="140">
        <v>5.0000000000000001E-4</v>
      </c>
      <c r="R149" s="140">
        <f>Q149*H149</f>
        <v>5.0000000000000001E-4</v>
      </c>
      <c r="S149" s="140">
        <v>0</v>
      </c>
      <c r="T149" s="141">
        <f>S149*H149</f>
        <v>0</v>
      </c>
      <c r="AR149" s="142" t="s">
        <v>154</v>
      </c>
      <c r="AT149" s="142" t="s">
        <v>149</v>
      </c>
      <c r="AU149" s="142" t="s">
        <v>87</v>
      </c>
      <c r="AY149" s="15" t="s">
        <v>146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85</v>
      </c>
      <c r="BK149" s="143">
        <f>ROUND(I149*H149,2)</f>
        <v>0</v>
      </c>
      <c r="BL149" s="15" t="s">
        <v>155</v>
      </c>
      <c r="BM149" s="142" t="s">
        <v>186</v>
      </c>
    </row>
    <row r="150" spans="2:65" s="1" customFormat="1" ht="18">
      <c r="B150" s="30"/>
      <c r="D150" s="144" t="s">
        <v>156</v>
      </c>
      <c r="F150" s="145" t="s">
        <v>185</v>
      </c>
      <c r="I150" s="146"/>
      <c r="L150" s="30"/>
      <c r="M150" s="147"/>
      <c r="T150" s="54"/>
      <c r="AT150" s="15" t="s">
        <v>156</v>
      </c>
      <c r="AU150" s="15" t="s">
        <v>87</v>
      </c>
    </row>
    <row r="151" spans="2:65" s="1" customFormat="1" ht="21.75" customHeight="1">
      <c r="B151" s="30"/>
      <c r="C151" s="148" t="s">
        <v>8</v>
      </c>
      <c r="D151" s="148" t="s">
        <v>157</v>
      </c>
      <c r="E151" s="149" t="s">
        <v>187</v>
      </c>
      <c r="F151" s="150" t="s">
        <v>188</v>
      </c>
      <c r="G151" s="151" t="s">
        <v>152</v>
      </c>
      <c r="H151" s="152">
        <v>1</v>
      </c>
      <c r="I151" s="153"/>
      <c r="J151" s="154">
        <f>ROUND(I151*H151,2)</f>
        <v>0</v>
      </c>
      <c r="K151" s="150" t="s">
        <v>153</v>
      </c>
      <c r="L151" s="30"/>
      <c r="M151" s="155" t="s">
        <v>1</v>
      </c>
      <c r="N151" s="156" t="s">
        <v>42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155</v>
      </c>
      <c r="AT151" s="142" t="s">
        <v>157</v>
      </c>
      <c r="AU151" s="142" t="s">
        <v>87</v>
      </c>
      <c r="AY151" s="15" t="s">
        <v>146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85</v>
      </c>
      <c r="BK151" s="143">
        <f>ROUND(I151*H151,2)</f>
        <v>0</v>
      </c>
      <c r="BL151" s="15" t="s">
        <v>155</v>
      </c>
      <c r="BM151" s="142" t="s">
        <v>189</v>
      </c>
    </row>
    <row r="152" spans="2:65" s="1" customFormat="1" ht="10">
      <c r="B152" s="30"/>
      <c r="D152" s="144" t="s">
        <v>156</v>
      </c>
      <c r="F152" s="145" t="s">
        <v>188</v>
      </c>
      <c r="I152" s="146"/>
      <c r="L152" s="30"/>
      <c r="M152" s="147"/>
      <c r="T152" s="54"/>
      <c r="AT152" s="15" t="s">
        <v>156</v>
      </c>
      <c r="AU152" s="15" t="s">
        <v>87</v>
      </c>
    </row>
    <row r="153" spans="2:65" s="1" customFormat="1" ht="33" customHeight="1">
      <c r="B153" s="30"/>
      <c r="C153" s="130" t="s">
        <v>190</v>
      </c>
      <c r="D153" s="130" t="s">
        <v>149</v>
      </c>
      <c r="E153" s="131" t="s">
        <v>191</v>
      </c>
      <c r="F153" s="132" t="s">
        <v>192</v>
      </c>
      <c r="G153" s="133" t="s">
        <v>152</v>
      </c>
      <c r="H153" s="134">
        <v>1</v>
      </c>
      <c r="I153" s="135"/>
      <c r="J153" s="136">
        <f>ROUND(I153*H153,2)</f>
        <v>0</v>
      </c>
      <c r="K153" s="132" t="s">
        <v>153</v>
      </c>
      <c r="L153" s="137"/>
      <c r="M153" s="138" t="s">
        <v>1</v>
      </c>
      <c r="N153" s="139" t="s">
        <v>42</v>
      </c>
      <c r="P153" s="140">
        <f>O153*H153</f>
        <v>0</v>
      </c>
      <c r="Q153" s="140">
        <v>5.9999999999999995E-4</v>
      </c>
      <c r="R153" s="140">
        <f>Q153*H153</f>
        <v>5.9999999999999995E-4</v>
      </c>
      <c r="S153" s="140">
        <v>0</v>
      </c>
      <c r="T153" s="141">
        <f>S153*H153</f>
        <v>0</v>
      </c>
      <c r="AR153" s="142" t="s">
        <v>154</v>
      </c>
      <c r="AT153" s="142" t="s">
        <v>149</v>
      </c>
      <c r="AU153" s="142" t="s">
        <v>87</v>
      </c>
      <c r="AY153" s="15" t="s">
        <v>146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85</v>
      </c>
      <c r="BK153" s="143">
        <f>ROUND(I153*H153,2)</f>
        <v>0</v>
      </c>
      <c r="BL153" s="15" t="s">
        <v>155</v>
      </c>
      <c r="BM153" s="142" t="s">
        <v>193</v>
      </c>
    </row>
    <row r="154" spans="2:65" s="1" customFormat="1" ht="18">
      <c r="B154" s="30"/>
      <c r="D154" s="144" t="s">
        <v>156</v>
      </c>
      <c r="F154" s="145" t="s">
        <v>192</v>
      </c>
      <c r="I154" s="146"/>
      <c r="L154" s="30"/>
      <c r="M154" s="147"/>
      <c r="T154" s="54"/>
      <c r="AT154" s="15" t="s">
        <v>156</v>
      </c>
      <c r="AU154" s="15" t="s">
        <v>87</v>
      </c>
    </row>
    <row r="155" spans="2:65" s="1" customFormat="1" ht="24.15" customHeight="1">
      <c r="B155" s="30"/>
      <c r="C155" s="148" t="s">
        <v>174</v>
      </c>
      <c r="D155" s="148" t="s">
        <v>157</v>
      </c>
      <c r="E155" s="149" t="s">
        <v>194</v>
      </c>
      <c r="F155" s="150" t="s">
        <v>195</v>
      </c>
      <c r="G155" s="151" t="s">
        <v>152</v>
      </c>
      <c r="H155" s="152">
        <v>1</v>
      </c>
      <c r="I155" s="153"/>
      <c r="J155" s="154">
        <f>ROUND(I155*H155,2)</f>
        <v>0</v>
      </c>
      <c r="K155" s="150" t="s">
        <v>153</v>
      </c>
      <c r="L155" s="30"/>
      <c r="M155" s="155" t="s">
        <v>1</v>
      </c>
      <c r="N155" s="156" t="s">
        <v>42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155</v>
      </c>
      <c r="AT155" s="142" t="s">
        <v>157</v>
      </c>
      <c r="AU155" s="142" t="s">
        <v>87</v>
      </c>
      <c r="AY155" s="15" t="s">
        <v>146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85</v>
      </c>
      <c r="BK155" s="143">
        <f>ROUND(I155*H155,2)</f>
        <v>0</v>
      </c>
      <c r="BL155" s="15" t="s">
        <v>155</v>
      </c>
      <c r="BM155" s="142" t="s">
        <v>196</v>
      </c>
    </row>
    <row r="156" spans="2:65" s="1" customFormat="1" ht="10">
      <c r="B156" s="30"/>
      <c r="D156" s="144" t="s">
        <v>156</v>
      </c>
      <c r="F156" s="145" t="s">
        <v>195</v>
      </c>
      <c r="I156" s="146"/>
      <c r="L156" s="30"/>
      <c r="M156" s="147"/>
      <c r="T156" s="54"/>
      <c r="AT156" s="15" t="s">
        <v>156</v>
      </c>
      <c r="AU156" s="15" t="s">
        <v>87</v>
      </c>
    </row>
    <row r="157" spans="2:65" s="1" customFormat="1" ht="49" customHeight="1">
      <c r="B157" s="30"/>
      <c r="C157" s="130" t="s">
        <v>197</v>
      </c>
      <c r="D157" s="130" t="s">
        <v>149</v>
      </c>
      <c r="E157" s="131" t="s">
        <v>198</v>
      </c>
      <c r="F157" s="132" t="s">
        <v>199</v>
      </c>
      <c r="G157" s="133" t="s">
        <v>152</v>
      </c>
      <c r="H157" s="134">
        <v>1</v>
      </c>
      <c r="I157" s="135"/>
      <c r="J157" s="136">
        <f>ROUND(I157*H157,2)</f>
        <v>0</v>
      </c>
      <c r="K157" s="132" t="s">
        <v>153</v>
      </c>
      <c r="L157" s="137"/>
      <c r="M157" s="138" t="s">
        <v>1</v>
      </c>
      <c r="N157" s="139" t="s">
        <v>42</v>
      </c>
      <c r="P157" s="140">
        <f>O157*H157</f>
        <v>0</v>
      </c>
      <c r="Q157" s="140">
        <v>6.9999999999999999E-4</v>
      </c>
      <c r="R157" s="140">
        <f>Q157*H157</f>
        <v>6.9999999999999999E-4</v>
      </c>
      <c r="S157" s="140">
        <v>0</v>
      </c>
      <c r="T157" s="141">
        <f>S157*H157</f>
        <v>0</v>
      </c>
      <c r="AR157" s="142" t="s">
        <v>154</v>
      </c>
      <c r="AT157" s="142" t="s">
        <v>149</v>
      </c>
      <c r="AU157" s="142" t="s">
        <v>87</v>
      </c>
      <c r="AY157" s="15" t="s">
        <v>146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85</v>
      </c>
      <c r="BK157" s="143">
        <f>ROUND(I157*H157,2)</f>
        <v>0</v>
      </c>
      <c r="BL157" s="15" t="s">
        <v>155</v>
      </c>
      <c r="BM157" s="142" t="s">
        <v>200</v>
      </c>
    </row>
    <row r="158" spans="2:65" s="1" customFormat="1" ht="27">
      <c r="B158" s="30"/>
      <c r="D158" s="144" t="s">
        <v>156</v>
      </c>
      <c r="F158" s="145" t="s">
        <v>199</v>
      </c>
      <c r="I158" s="146"/>
      <c r="L158" s="30"/>
      <c r="M158" s="147"/>
      <c r="T158" s="54"/>
      <c r="AT158" s="15" t="s">
        <v>156</v>
      </c>
      <c r="AU158" s="15" t="s">
        <v>87</v>
      </c>
    </row>
    <row r="159" spans="2:65" s="1" customFormat="1" ht="24.15" customHeight="1">
      <c r="B159" s="30"/>
      <c r="C159" s="148" t="s">
        <v>175</v>
      </c>
      <c r="D159" s="148" t="s">
        <v>157</v>
      </c>
      <c r="E159" s="149" t="s">
        <v>201</v>
      </c>
      <c r="F159" s="150" t="s">
        <v>202</v>
      </c>
      <c r="G159" s="151" t="s">
        <v>152</v>
      </c>
      <c r="H159" s="152">
        <v>1</v>
      </c>
      <c r="I159" s="153"/>
      <c r="J159" s="154">
        <f>ROUND(I159*H159,2)</f>
        <v>0</v>
      </c>
      <c r="K159" s="150" t="s">
        <v>153</v>
      </c>
      <c r="L159" s="30"/>
      <c r="M159" s="155" t="s">
        <v>1</v>
      </c>
      <c r="N159" s="156" t="s">
        <v>42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155</v>
      </c>
      <c r="AT159" s="142" t="s">
        <v>157</v>
      </c>
      <c r="AU159" s="142" t="s">
        <v>87</v>
      </c>
      <c r="AY159" s="15" t="s">
        <v>146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5" t="s">
        <v>85</v>
      </c>
      <c r="BK159" s="143">
        <f>ROUND(I159*H159,2)</f>
        <v>0</v>
      </c>
      <c r="BL159" s="15" t="s">
        <v>155</v>
      </c>
      <c r="BM159" s="142" t="s">
        <v>203</v>
      </c>
    </row>
    <row r="160" spans="2:65" s="1" customFormat="1" ht="10">
      <c r="B160" s="30"/>
      <c r="D160" s="144" t="s">
        <v>156</v>
      </c>
      <c r="F160" s="145" t="s">
        <v>202</v>
      </c>
      <c r="I160" s="146"/>
      <c r="L160" s="30"/>
      <c r="M160" s="147"/>
      <c r="T160" s="54"/>
      <c r="AT160" s="15" t="s">
        <v>156</v>
      </c>
      <c r="AU160" s="15" t="s">
        <v>87</v>
      </c>
    </row>
    <row r="161" spans="2:65" s="1" customFormat="1" ht="16.5" customHeight="1">
      <c r="B161" s="30"/>
      <c r="C161" s="130" t="s">
        <v>204</v>
      </c>
      <c r="D161" s="130" t="s">
        <v>149</v>
      </c>
      <c r="E161" s="131" t="s">
        <v>205</v>
      </c>
      <c r="F161" s="132" t="s">
        <v>206</v>
      </c>
      <c r="G161" s="133" t="s">
        <v>152</v>
      </c>
      <c r="H161" s="134">
        <v>2</v>
      </c>
      <c r="I161" s="135"/>
      <c r="J161" s="136">
        <f>ROUND(I161*H161,2)</f>
        <v>0</v>
      </c>
      <c r="K161" s="132" t="s">
        <v>153</v>
      </c>
      <c r="L161" s="137"/>
      <c r="M161" s="138" t="s">
        <v>1</v>
      </c>
      <c r="N161" s="139" t="s">
        <v>42</v>
      </c>
      <c r="P161" s="140">
        <f>O161*H161</f>
        <v>0</v>
      </c>
      <c r="Q161" s="140">
        <v>2.0000000000000001E-4</v>
      </c>
      <c r="R161" s="140">
        <f>Q161*H161</f>
        <v>4.0000000000000002E-4</v>
      </c>
      <c r="S161" s="140">
        <v>0</v>
      </c>
      <c r="T161" s="141">
        <f>S161*H161</f>
        <v>0</v>
      </c>
      <c r="AR161" s="142" t="s">
        <v>154</v>
      </c>
      <c r="AT161" s="142" t="s">
        <v>149</v>
      </c>
      <c r="AU161" s="142" t="s">
        <v>87</v>
      </c>
      <c r="AY161" s="15" t="s">
        <v>146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85</v>
      </c>
      <c r="BK161" s="143">
        <f>ROUND(I161*H161,2)</f>
        <v>0</v>
      </c>
      <c r="BL161" s="15" t="s">
        <v>155</v>
      </c>
      <c r="BM161" s="142" t="s">
        <v>207</v>
      </c>
    </row>
    <row r="162" spans="2:65" s="1" customFormat="1" ht="10">
      <c r="B162" s="30"/>
      <c r="D162" s="144" t="s">
        <v>156</v>
      </c>
      <c r="F162" s="145" t="s">
        <v>206</v>
      </c>
      <c r="I162" s="146"/>
      <c r="L162" s="30"/>
      <c r="M162" s="147"/>
      <c r="T162" s="54"/>
      <c r="AT162" s="15" t="s">
        <v>156</v>
      </c>
      <c r="AU162" s="15" t="s">
        <v>87</v>
      </c>
    </row>
    <row r="163" spans="2:65" s="1" customFormat="1" ht="21.75" customHeight="1">
      <c r="B163" s="30"/>
      <c r="C163" s="148" t="s">
        <v>179</v>
      </c>
      <c r="D163" s="148" t="s">
        <v>157</v>
      </c>
      <c r="E163" s="149" t="s">
        <v>208</v>
      </c>
      <c r="F163" s="150" t="s">
        <v>209</v>
      </c>
      <c r="G163" s="151" t="s">
        <v>152</v>
      </c>
      <c r="H163" s="152">
        <v>2</v>
      </c>
      <c r="I163" s="153"/>
      <c r="J163" s="154">
        <f>ROUND(I163*H163,2)</f>
        <v>0</v>
      </c>
      <c r="K163" s="150" t="s">
        <v>153</v>
      </c>
      <c r="L163" s="30"/>
      <c r="M163" s="155" t="s">
        <v>1</v>
      </c>
      <c r="N163" s="156" t="s">
        <v>42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155</v>
      </c>
      <c r="AT163" s="142" t="s">
        <v>157</v>
      </c>
      <c r="AU163" s="142" t="s">
        <v>87</v>
      </c>
      <c r="AY163" s="15" t="s">
        <v>146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85</v>
      </c>
      <c r="BK163" s="143">
        <f>ROUND(I163*H163,2)</f>
        <v>0</v>
      </c>
      <c r="BL163" s="15" t="s">
        <v>155</v>
      </c>
      <c r="BM163" s="142" t="s">
        <v>210</v>
      </c>
    </row>
    <row r="164" spans="2:65" s="1" customFormat="1" ht="10">
      <c r="B164" s="30"/>
      <c r="D164" s="144" t="s">
        <v>156</v>
      </c>
      <c r="F164" s="145" t="s">
        <v>209</v>
      </c>
      <c r="I164" s="146"/>
      <c r="L164" s="30"/>
      <c r="M164" s="147"/>
      <c r="T164" s="54"/>
      <c r="AT164" s="15" t="s">
        <v>156</v>
      </c>
      <c r="AU164" s="15" t="s">
        <v>87</v>
      </c>
    </row>
    <row r="165" spans="2:65" s="1" customFormat="1" ht="16.5" customHeight="1">
      <c r="B165" s="30"/>
      <c r="C165" s="130" t="s">
        <v>211</v>
      </c>
      <c r="D165" s="130" t="s">
        <v>149</v>
      </c>
      <c r="E165" s="131" t="s">
        <v>212</v>
      </c>
      <c r="F165" s="132" t="s">
        <v>213</v>
      </c>
      <c r="G165" s="133" t="s">
        <v>152</v>
      </c>
      <c r="H165" s="134">
        <v>2</v>
      </c>
      <c r="I165" s="135"/>
      <c r="J165" s="136">
        <f>ROUND(I165*H165,2)</f>
        <v>0</v>
      </c>
      <c r="K165" s="132" t="s">
        <v>153</v>
      </c>
      <c r="L165" s="137"/>
      <c r="M165" s="138" t="s">
        <v>1</v>
      </c>
      <c r="N165" s="139" t="s">
        <v>42</v>
      </c>
      <c r="P165" s="140">
        <f>O165*H165</f>
        <v>0</v>
      </c>
      <c r="Q165" s="140">
        <v>1.4999999999999999E-4</v>
      </c>
      <c r="R165" s="140">
        <f>Q165*H165</f>
        <v>2.9999999999999997E-4</v>
      </c>
      <c r="S165" s="140">
        <v>0</v>
      </c>
      <c r="T165" s="141">
        <f>S165*H165</f>
        <v>0</v>
      </c>
      <c r="AR165" s="142" t="s">
        <v>154</v>
      </c>
      <c r="AT165" s="142" t="s">
        <v>149</v>
      </c>
      <c r="AU165" s="142" t="s">
        <v>87</v>
      </c>
      <c r="AY165" s="15" t="s">
        <v>146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85</v>
      </c>
      <c r="BK165" s="143">
        <f>ROUND(I165*H165,2)</f>
        <v>0</v>
      </c>
      <c r="BL165" s="15" t="s">
        <v>155</v>
      </c>
      <c r="BM165" s="142" t="s">
        <v>214</v>
      </c>
    </row>
    <row r="166" spans="2:65" s="1" customFormat="1" ht="10">
      <c r="B166" s="30"/>
      <c r="D166" s="144" t="s">
        <v>156</v>
      </c>
      <c r="F166" s="145" t="s">
        <v>213</v>
      </c>
      <c r="I166" s="146"/>
      <c r="L166" s="30"/>
      <c r="M166" s="147"/>
      <c r="T166" s="54"/>
      <c r="AT166" s="15" t="s">
        <v>156</v>
      </c>
      <c r="AU166" s="15" t="s">
        <v>87</v>
      </c>
    </row>
    <row r="167" spans="2:65" s="1" customFormat="1" ht="16.5" customHeight="1">
      <c r="B167" s="30"/>
      <c r="C167" s="148" t="s">
        <v>182</v>
      </c>
      <c r="D167" s="148" t="s">
        <v>157</v>
      </c>
      <c r="E167" s="149" t="s">
        <v>215</v>
      </c>
      <c r="F167" s="150" t="s">
        <v>216</v>
      </c>
      <c r="G167" s="151" t="s">
        <v>152</v>
      </c>
      <c r="H167" s="152">
        <v>2</v>
      </c>
      <c r="I167" s="153"/>
      <c r="J167" s="154">
        <f>ROUND(I167*H167,2)</f>
        <v>0</v>
      </c>
      <c r="K167" s="150" t="s">
        <v>153</v>
      </c>
      <c r="L167" s="30"/>
      <c r="M167" s="155" t="s">
        <v>1</v>
      </c>
      <c r="N167" s="156" t="s">
        <v>42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155</v>
      </c>
      <c r="AT167" s="142" t="s">
        <v>157</v>
      </c>
      <c r="AU167" s="142" t="s">
        <v>87</v>
      </c>
      <c r="AY167" s="15" t="s">
        <v>146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5" t="s">
        <v>85</v>
      </c>
      <c r="BK167" s="143">
        <f>ROUND(I167*H167,2)</f>
        <v>0</v>
      </c>
      <c r="BL167" s="15" t="s">
        <v>155</v>
      </c>
      <c r="BM167" s="142" t="s">
        <v>217</v>
      </c>
    </row>
    <row r="168" spans="2:65" s="1" customFormat="1" ht="10">
      <c r="B168" s="30"/>
      <c r="D168" s="144" t="s">
        <v>156</v>
      </c>
      <c r="F168" s="145" t="s">
        <v>216</v>
      </c>
      <c r="I168" s="146"/>
      <c r="L168" s="30"/>
      <c r="M168" s="147"/>
      <c r="T168" s="54"/>
      <c r="AT168" s="15" t="s">
        <v>156</v>
      </c>
      <c r="AU168" s="15" t="s">
        <v>87</v>
      </c>
    </row>
    <row r="169" spans="2:65" s="1" customFormat="1" ht="16.5" customHeight="1">
      <c r="B169" s="30"/>
      <c r="C169" s="130" t="s">
        <v>7</v>
      </c>
      <c r="D169" s="130" t="s">
        <v>149</v>
      </c>
      <c r="E169" s="131" t="s">
        <v>218</v>
      </c>
      <c r="F169" s="132" t="s">
        <v>219</v>
      </c>
      <c r="G169" s="133" t="s">
        <v>152</v>
      </c>
      <c r="H169" s="134">
        <v>1</v>
      </c>
      <c r="I169" s="135"/>
      <c r="J169" s="136">
        <f>ROUND(I169*H169,2)</f>
        <v>0</v>
      </c>
      <c r="K169" s="132" t="s">
        <v>153</v>
      </c>
      <c r="L169" s="137"/>
      <c r="M169" s="138" t="s">
        <v>1</v>
      </c>
      <c r="N169" s="139" t="s">
        <v>42</v>
      </c>
      <c r="P169" s="140">
        <f>O169*H169</f>
        <v>0</v>
      </c>
      <c r="Q169" s="140">
        <v>4.0000000000000002E-4</v>
      </c>
      <c r="R169" s="140">
        <f>Q169*H169</f>
        <v>4.0000000000000002E-4</v>
      </c>
      <c r="S169" s="140">
        <v>0</v>
      </c>
      <c r="T169" s="141">
        <f>S169*H169</f>
        <v>0</v>
      </c>
      <c r="AR169" s="142" t="s">
        <v>154</v>
      </c>
      <c r="AT169" s="142" t="s">
        <v>149</v>
      </c>
      <c r="AU169" s="142" t="s">
        <v>87</v>
      </c>
      <c r="AY169" s="15" t="s">
        <v>146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5" t="s">
        <v>85</v>
      </c>
      <c r="BK169" s="143">
        <f>ROUND(I169*H169,2)</f>
        <v>0</v>
      </c>
      <c r="BL169" s="15" t="s">
        <v>155</v>
      </c>
      <c r="BM169" s="142" t="s">
        <v>220</v>
      </c>
    </row>
    <row r="170" spans="2:65" s="1" customFormat="1" ht="10">
      <c r="B170" s="30"/>
      <c r="D170" s="144" t="s">
        <v>156</v>
      </c>
      <c r="F170" s="145" t="s">
        <v>219</v>
      </c>
      <c r="I170" s="146"/>
      <c r="L170" s="30"/>
      <c r="M170" s="147"/>
      <c r="T170" s="54"/>
      <c r="AT170" s="15" t="s">
        <v>156</v>
      </c>
      <c r="AU170" s="15" t="s">
        <v>87</v>
      </c>
    </row>
    <row r="171" spans="2:65" s="1" customFormat="1" ht="16.5" customHeight="1">
      <c r="B171" s="30"/>
      <c r="C171" s="130" t="s">
        <v>186</v>
      </c>
      <c r="D171" s="130" t="s">
        <v>149</v>
      </c>
      <c r="E171" s="131" t="s">
        <v>221</v>
      </c>
      <c r="F171" s="132" t="s">
        <v>222</v>
      </c>
      <c r="G171" s="133" t="s">
        <v>152</v>
      </c>
      <c r="H171" s="134">
        <v>1</v>
      </c>
      <c r="I171" s="135"/>
      <c r="J171" s="136">
        <f>ROUND(I171*H171,2)</f>
        <v>0</v>
      </c>
      <c r="K171" s="132" t="s">
        <v>153</v>
      </c>
      <c r="L171" s="137"/>
      <c r="M171" s="138" t="s">
        <v>1</v>
      </c>
      <c r="N171" s="139" t="s">
        <v>42</v>
      </c>
      <c r="P171" s="140">
        <f>O171*H171</f>
        <v>0</v>
      </c>
      <c r="Q171" s="140">
        <v>2.0000000000000001E-4</v>
      </c>
      <c r="R171" s="140">
        <f>Q171*H171</f>
        <v>2.0000000000000001E-4</v>
      </c>
      <c r="S171" s="140">
        <v>0</v>
      </c>
      <c r="T171" s="141">
        <f>S171*H171</f>
        <v>0</v>
      </c>
      <c r="AR171" s="142" t="s">
        <v>154</v>
      </c>
      <c r="AT171" s="142" t="s">
        <v>149</v>
      </c>
      <c r="AU171" s="142" t="s">
        <v>87</v>
      </c>
      <c r="AY171" s="15" t="s">
        <v>146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5" t="s">
        <v>85</v>
      </c>
      <c r="BK171" s="143">
        <f>ROUND(I171*H171,2)</f>
        <v>0</v>
      </c>
      <c r="BL171" s="15" t="s">
        <v>155</v>
      </c>
      <c r="BM171" s="142" t="s">
        <v>223</v>
      </c>
    </row>
    <row r="172" spans="2:65" s="1" customFormat="1" ht="10">
      <c r="B172" s="30"/>
      <c r="D172" s="144" t="s">
        <v>156</v>
      </c>
      <c r="F172" s="145" t="s">
        <v>222</v>
      </c>
      <c r="I172" s="146"/>
      <c r="L172" s="30"/>
      <c r="M172" s="147"/>
      <c r="T172" s="54"/>
      <c r="AT172" s="15" t="s">
        <v>156</v>
      </c>
      <c r="AU172" s="15" t="s">
        <v>87</v>
      </c>
    </row>
    <row r="173" spans="2:65" s="1" customFormat="1" ht="21.75" customHeight="1">
      <c r="B173" s="30"/>
      <c r="C173" s="148" t="s">
        <v>224</v>
      </c>
      <c r="D173" s="148" t="s">
        <v>157</v>
      </c>
      <c r="E173" s="149" t="s">
        <v>225</v>
      </c>
      <c r="F173" s="150" t="s">
        <v>226</v>
      </c>
      <c r="G173" s="151" t="s">
        <v>152</v>
      </c>
      <c r="H173" s="152">
        <v>1</v>
      </c>
      <c r="I173" s="153"/>
      <c r="J173" s="154">
        <f>ROUND(I173*H173,2)</f>
        <v>0</v>
      </c>
      <c r="K173" s="150" t="s">
        <v>153</v>
      </c>
      <c r="L173" s="30"/>
      <c r="M173" s="155" t="s">
        <v>1</v>
      </c>
      <c r="N173" s="156" t="s">
        <v>42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155</v>
      </c>
      <c r="AT173" s="142" t="s">
        <v>157</v>
      </c>
      <c r="AU173" s="142" t="s">
        <v>87</v>
      </c>
      <c r="AY173" s="15" t="s">
        <v>146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5" t="s">
        <v>85</v>
      </c>
      <c r="BK173" s="143">
        <f>ROUND(I173*H173,2)</f>
        <v>0</v>
      </c>
      <c r="BL173" s="15" t="s">
        <v>155</v>
      </c>
      <c r="BM173" s="142" t="s">
        <v>227</v>
      </c>
    </row>
    <row r="174" spans="2:65" s="1" customFormat="1" ht="10">
      <c r="B174" s="30"/>
      <c r="D174" s="144" t="s">
        <v>156</v>
      </c>
      <c r="F174" s="145" t="s">
        <v>226</v>
      </c>
      <c r="I174" s="146"/>
      <c r="L174" s="30"/>
      <c r="M174" s="147"/>
      <c r="T174" s="54"/>
      <c r="AT174" s="15" t="s">
        <v>156</v>
      </c>
      <c r="AU174" s="15" t="s">
        <v>87</v>
      </c>
    </row>
    <row r="175" spans="2:65" s="1" customFormat="1" ht="24.15" customHeight="1">
      <c r="B175" s="30"/>
      <c r="C175" s="130" t="s">
        <v>189</v>
      </c>
      <c r="D175" s="130" t="s">
        <v>149</v>
      </c>
      <c r="E175" s="131" t="s">
        <v>228</v>
      </c>
      <c r="F175" s="132" t="s">
        <v>229</v>
      </c>
      <c r="G175" s="133" t="s">
        <v>152</v>
      </c>
      <c r="H175" s="134">
        <v>2</v>
      </c>
      <c r="I175" s="135"/>
      <c r="J175" s="136">
        <f>ROUND(I175*H175,2)</f>
        <v>0</v>
      </c>
      <c r="K175" s="132" t="s">
        <v>153</v>
      </c>
      <c r="L175" s="137"/>
      <c r="M175" s="138" t="s">
        <v>1</v>
      </c>
      <c r="N175" s="139" t="s">
        <v>42</v>
      </c>
      <c r="P175" s="140">
        <f>O175*H175</f>
        <v>0</v>
      </c>
      <c r="Q175" s="140">
        <v>2.0000000000000002E-5</v>
      </c>
      <c r="R175" s="140">
        <f>Q175*H175</f>
        <v>4.0000000000000003E-5</v>
      </c>
      <c r="S175" s="140">
        <v>0</v>
      </c>
      <c r="T175" s="141">
        <f>S175*H175</f>
        <v>0</v>
      </c>
      <c r="AR175" s="142" t="s">
        <v>154</v>
      </c>
      <c r="AT175" s="142" t="s">
        <v>149</v>
      </c>
      <c r="AU175" s="142" t="s">
        <v>87</v>
      </c>
      <c r="AY175" s="15" t="s">
        <v>146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5" t="s">
        <v>85</v>
      </c>
      <c r="BK175" s="143">
        <f>ROUND(I175*H175,2)</f>
        <v>0</v>
      </c>
      <c r="BL175" s="15" t="s">
        <v>155</v>
      </c>
      <c r="BM175" s="142" t="s">
        <v>230</v>
      </c>
    </row>
    <row r="176" spans="2:65" s="1" customFormat="1" ht="10">
      <c r="B176" s="30"/>
      <c r="D176" s="144" t="s">
        <v>156</v>
      </c>
      <c r="F176" s="145" t="s">
        <v>229</v>
      </c>
      <c r="I176" s="146"/>
      <c r="L176" s="30"/>
      <c r="M176" s="147"/>
      <c r="T176" s="54"/>
      <c r="AT176" s="15" t="s">
        <v>156</v>
      </c>
      <c r="AU176" s="15" t="s">
        <v>87</v>
      </c>
    </row>
    <row r="177" spans="2:65" s="1" customFormat="1" ht="24.15" customHeight="1">
      <c r="B177" s="30"/>
      <c r="C177" s="148" t="s">
        <v>231</v>
      </c>
      <c r="D177" s="148" t="s">
        <v>157</v>
      </c>
      <c r="E177" s="149" t="s">
        <v>232</v>
      </c>
      <c r="F177" s="150" t="s">
        <v>233</v>
      </c>
      <c r="G177" s="151" t="s">
        <v>152</v>
      </c>
      <c r="H177" s="152">
        <v>2</v>
      </c>
      <c r="I177" s="153"/>
      <c r="J177" s="154">
        <f>ROUND(I177*H177,2)</f>
        <v>0</v>
      </c>
      <c r="K177" s="150" t="s">
        <v>153</v>
      </c>
      <c r="L177" s="30"/>
      <c r="M177" s="155" t="s">
        <v>1</v>
      </c>
      <c r="N177" s="156" t="s">
        <v>42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155</v>
      </c>
      <c r="AT177" s="142" t="s">
        <v>157</v>
      </c>
      <c r="AU177" s="142" t="s">
        <v>87</v>
      </c>
      <c r="AY177" s="15" t="s">
        <v>146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85</v>
      </c>
      <c r="BK177" s="143">
        <f>ROUND(I177*H177,2)</f>
        <v>0</v>
      </c>
      <c r="BL177" s="15" t="s">
        <v>155</v>
      </c>
      <c r="BM177" s="142" t="s">
        <v>234</v>
      </c>
    </row>
    <row r="178" spans="2:65" s="1" customFormat="1" ht="18">
      <c r="B178" s="30"/>
      <c r="D178" s="144" t="s">
        <v>156</v>
      </c>
      <c r="F178" s="145" t="s">
        <v>233</v>
      </c>
      <c r="I178" s="146"/>
      <c r="L178" s="30"/>
      <c r="M178" s="147"/>
      <c r="T178" s="54"/>
      <c r="AT178" s="15" t="s">
        <v>156</v>
      </c>
      <c r="AU178" s="15" t="s">
        <v>87</v>
      </c>
    </row>
    <row r="179" spans="2:65" s="1" customFormat="1" ht="21.75" customHeight="1">
      <c r="B179" s="30"/>
      <c r="C179" s="148" t="s">
        <v>193</v>
      </c>
      <c r="D179" s="148" t="s">
        <v>157</v>
      </c>
      <c r="E179" s="149" t="s">
        <v>235</v>
      </c>
      <c r="F179" s="150" t="s">
        <v>236</v>
      </c>
      <c r="G179" s="151" t="s">
        <v>152</v>
      </c>
      <c r="H179" s="152">
        <v>1</v>
      </c>
      <c r="I179" s="153"/>
      <c r="J179" s="154">
        <f>ROUND(I179*H179,2)</f>
        <v>0</v>
      </c>
      <c r="K179" s="150" t="s">
        <v>153</v>
      </c>
      <c r="L179" s="30"/>
      <c r="M179" s="155" t="s">
        <v>1</v>
      </c>
      <c r="N179" s="156" t="s">
        <v>42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155</v>
      </c>
      <c r="AT179" s="142" t="s">
        <v>157</v>
      </c>
      <c r="AU179" s="142" t="s">
        <v>87</v>
      </c>
      <c r="AY179" s="15" t="s">
        <v>146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85</v>
      </c>
      <c r="BK179" s="143">
        <f>ROUND(I179*H179,2)</f>
        <v>0</v>
      </c>
      <c r="BL179" s="15" t="s">
        <v>155</v>
      </c>
      <c r="BM179" s="142" t="s">
        <v>237</v>
      </c>
    </row>
    <row r="180" spans="2:65" s="1" customFormat="1" ht="10">
      <c r="B180" s="30"/>
      <c r="D180" s="144" t="s">
        <v>156</v>
      </c>
      <c r="F180" s="145" t="s">
        <v>236</v>
      </c>
      <c r="I180" s="146"/>
      <c r="L180" s="30"/>
      <c r="M180" s="147"/>
      <c r="T180" s="54"/>
      <c r="AT180" s="15" t="s">
        <v>156</v>
      </c>
      <c r="AU180" s="15" t="s">
        <v>87</v>
      </c>
    </row>
    <row r="181" spans="2:65" s="1" customFormat="1" ht="24.15" customHeight="1">
      <c r="B181" s="30"/>
      <c r="C181" s="148" t="s">
        <v>238</v>
      </c>
      <c r="D181" s="148" t="s">
        <v>157</v>
      </c>
      <c r="E181" s="149" t="s">
        <v>239</v>
      </c>
      <c r="F181" s="150" t="s">
        <v>240</v>
      </c>
      <c r="G181" s="151" t="s">
        <v>152</v>
      </c>
      <c r="H181" s="152">
        <v>1</v>
      </c>
      <c r="I181" s="153"/>
      <c r="J181" s="154">
        <f>ROUND(I181*H181,2)</f>
        <v>0</v>
      </c>
      <c r="K181" s="150" t="s">
        <v>1</v>
      </c>
      <c r="L181" s="30"/>
      <c r="M181" s="155" t="s">
        <v>1</v>
      </c>
      <c r="N181" s="156" t="s">
        <v>42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155</v>
      </c>
      <c r="AT181" s="142" t="s">
        <v>157</v>
      </c>
      <c r="AU181" s="142" t="s">
        <v>87</v>
      </c>
      <c r="AY181" s="15" t="s">
        <v>146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5" t="s">
        <v>85</v>
      </c>
      <c r="BK181" s="143">
        <f>ROUND(I181*H181,2)</f>
        <v>0</v>
      </c>
      <c r="BL181" s="15" t="s">
        <v>155</v>
      </c>
      <c r="BM181" s="142" t="s">
        <v>241</v>
      </c>
    </row>
    <row r="182" spans="2:65" s="1" customFormat="1" ht="18">
      <c r="B182" s="30"/>
      <c r="D182" s="144" t="s">
        <v>156</v>
      </c>
      <c r="F182" s="145" t="s">
        <v>240</v>
      </c>
      <c r="I182" s="146"/>
      <c r="L182" s="30"/>
      <c r="M182" s="147"/>
      <c r="T182" s="54"/>
      <c r="AT182" s="15" t="s">
        <v>156</v>
      </c>
      <c r="AU182" s="15" t="s">
        <v>87</v>
      </c>
    </row>
    <row r="183" spans="2:65" s="1" customFormat="1" ht="24.15" customHeight="1">
      <c r="B183" s="30"/>
      <c r="C183" s="148" t="s">
        <v>196</v>
      </c>
      <c r="D183" s="148" t="s">
        <v>157</v>
      </c>
      <c r="E183" s="149" t="s">
        <v>242</v>
      </c>
      <c r="F183" s="150" t="s">
        <v>243</v>
      </c>
      <c r="G183" s="151" t="s">
        <v>152</v>
      </c>
      <c r="H183" s="152">
        <v>1</v>
      </c>
      <c r="I183" s="153"/>
      <c r="J183" s="154">
        <f>ROUND(I183*H183,2)</f>
        <v>0</v>
      </c>
      <c r="K183" s="150" t="s">
        <v>1</v>
      </c>
      <c r="L183" s="30"/>
      <c r="M183" s="155" t="s">
        <v>1</v>
      </c>
      <c r="N183" s="156" t="s">
        <v>42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155</v>
      </c>
      <c r="AT183" s="142" t="s">
        <v>157</v>
      </c>
      <c r="AU183" s="142" t="s">
        <v>87</v>
      </c>
      <c r="AY183" s="15" t="s">
        <v>146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5" t="s">
        <v>85</v>
      </c>
      <c r="BK183" s="143">
        <f>ROUND(I183*H183,2)</f>
        <v>0</v>
      </c>
      <c r="BL183" s="15" t="s">
        <v>155</v>
      </c>
      <c r="BM183" s="142" t="s">
        <v>244</v>
      </c>
    </row>
    <row r="184" spans="2:65" s="1" customFormat="1" ht="10">
      <c r="B184" s="30"/>
      <c r="D184" s="144" t="s">
        <v>156</v>
      </c>
      <c r="F184" s="145" t="s">
        <v>243</v>
      </c>
      <c r="I184" s="146"/>
      <c r="L184" s="30"/>
      <c r="M184" s="147"/>
      <c r="T184" s="54"/>
      <c r="AT184" s="15" t="s">
        <v>156</v>
      </c>
      <c r="AU184" s="15" t="s">
        <v>87</v>
      </c>
    </row>
    <row r="185" spans="2:65" s="1" customFormat="1" ht="33" customHeight="1">
      <c r="B185" s="30"/>
      <c r="C185" s="148" t="s">
        <v>245</v>
      </c>
      <c r="D185" s="148" t="s">
        <v>157</v>
      </c>
      <c r="E185" s="149" t="s">
        <v>246</v>
      </c>
      <c r="F185" s="150" t="s">
        <v>247</v>
      </c>
      <c r="G185" s="151" t="s">
        <v>163</v>
      </c>
      <c r="H185" s="152">
        <v>1</v>
      </c>
      <c r="I185" s="153"/>
      <c r="J185" s="154">
        <f>ROUND(I185*H185,2)</f>
        <v>0</v>
      </c>
      <c r="K185" s="150" t="s">
        <v>1</v>
      </c>
      <c r="L185" s="30"/>
      <c r="M185" s="155" t="s">
        <v>1</v>
      </c>
      <c r="N185" s="156" t="s">
        <v>42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155</v>
      </c>
      <c r="AT185" s="142" t="s">
        <v>157</v>
      </c>
      <c r="AU185" s="142" t="s">
        <v>87</v>
      </c>
      <c r="AY185" s="15" t="s">
        <v>146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5" t="s">
        <v>85</v>
      </c>
      <c r="BK185" s="143">
        <f>ROUND(I185*H185,2)</f>
        <v>0</v>
      </c>
      <c r="BL185" s="15" t="s">
        <v>155</v>
      </c>
      <c r="BM185" s="142" t="s">
        <v>248</v>
      </c>
    </row>
    <row r="186" spans="2:65" s="1" customFormat="1" ht="18">
      <c r="B186" s="30"/>
      <c r="D186" s="144" t="s">
        <v>156</v>
      </c>
      <c r="F186" s="145" t="s">
        <v>247</v>
      </c>
      <c r="I186" s="146"/>
      <c r="L186" s="30"/>
      <c r="M186" s="147"/>
      <c r="T186" s="54"/>
      <c r="AT186" s="15" t="s">
        <v>156</v>
      </c>
      <c r="AU186" s="15" t="s">
        <v>87</v>
      </c>
    </row>
    <row r="187" spans="2:65" s="1" customFormat="1" ht="33" customHeight="1">
      <c r="B187" s="30"/>
      <c r="C187" s="148" t="s">
        <v>200</v>
      </c>
      <c r="D187" s="148" t="s">
        <v>157</v>
      </c>
      <c r="E187" s="149" t="s">
        <v>249</v>
      </c>
      <c r="F187" s="150" t="s">
        <v>250</v>
      </c>
      <c r="G187" s="151" t="s">
        <v>251</v>
      </c>
      <c r="H187" s="152">
        <v>1</v>
      </c>
      <c r="I187" s="153"/>
      <c r="J187" s="154">
        <f>ROUND(I187*H187,2)</f>
        <v>0</v>
      </c>
      <c r="K187" s="150" t="s">
        <v>1</v>
      </c>
      <c r="L187" s="30"/>
      <c r="M187" s="155" t="s">
        <v>1</v>
      </c>
      <c r="N187" s="156" t="s">
        <v>42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155</v>
      </c>
      <c r="AT187" s="142" t="s">
        <v>157</v>
      </c>
      <c r="AU187" s="142" t="s">
        <v>87</v>
      </c>
      <c r="AY187" s="15" t="s">
        <v>146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5" t="s">
        <v>85</v>
      </c>
      <c r="BK187" s="143">
        <f>ROUND(I187*H187,2)</f>
        <v>0</v>
      </c>
      <c r="BL187" s="15" t="s">
        <v>155</v>
      </c>
      <c r="BM187" s="142" t="s">
        <v>252</v>
      </c>
    </row>
    <row r="188" spans="2:65" s="1" customFormat="1" ht="18">
      <c r="B188" s="30"/>
      <c r="D188" s="144" t="s">
        <v>156</v>
      </c>
      <c r="F188" s="145" t="s">
        <v>250</v>
      </c>
      <c r="I188" s="146"/>
      <c r="L188" s="30"/>
      <c r="M188" s="147"/>
      <c r="T188" s="54"/>
      <c r="AT188" s="15" t="s">
        <v>156</v>
      </c>
      <c r="AU188" s="15" t="s">
        <v>87</v>
      </c>
    </row>
    <row r="189" spans="2:65" s="1" customFormat="1" ht="24.15" customHeight="1">
      <c r="B189" s="30"/>
      <c r="C189" s="148" t="s">
        <v>253</v>
      </c>
      <c r="D189" s="148" t="s">
        <v>157</v>
      </c>
      <c r="E189" s="149" t="s">
        <v>254</v>
      </c>
      <c r="F189" s="150" t="s">
        <v>255</v>
      </c>
      <c r="G189" s="151" t="s">
        <v>152</v>
      </c>
      <c r="H189" s="152">
        <v>1</v>
      </c>
      <c r="I189" s="153"/>
      <c r="J189" s="154">
        <f>ROUND(I189*H189,2)</f>
        <v>0</v>
      </c>
      <c r="K189" s="150" t="s">
        <v>1</v>
      </c>
      <c r="L189" s="30"/>
      <c r="M189" s="155" t="s">
        <v>1</v>
      </c>
      <c r="N189" s="156" t="s">
        <v>42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155</v>
      </c>
      <c r="AT189" s="142" t="s">
        <v>157</v>
      </c>
      <c r="AU189" s="142" t="s">
        <v>87</v>
      </c>
      <c r="AY189" s="15" t="s">
        <v>146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5" t="s">
        <v>85</v>
      </c>
      <c r="BK189" s="143">
        <f>ROUND(I189*H189,2)</f>
        <v>0</v>
      </c>
      <c r="BL189" s="15" t="s">
        <v>155</v>
      </c>
      <c r="BM189" s="142" t="s">
        <v>256</v>
      </c>
    </row>
    <row r="190" spans="2:65" s="1" customFormat="1" ht="10">
      <c r="B190" s="30"/>
      <c r="D190" s="144" t="s">
        <v>156</v>
      </c>
      <c r="F190" s="145" t="s">
        <v>255</v>
      </c>
      <c r="I190" s="146"/>
      <c r="L190" s="30"/>
      <c r="M190" s="147"/>
      <c r="T190" s="54"/>
      <c r="AT190" s="15" t="s">
        <v>156</v>
      </c>
      <c r="AU190" s="15" t="s">
        <v>87</v>
      </c>
    </row>
    <row r="191" spans="2:65" s="1" customFormat="1" ht="16.5" customHeight="1">
      <c r="B191" s="30"/>
      <c r="C191" s="148" t="s">
        <v>203</v>
      </c>
      <c r="D191" s="148" t="s">
        <v>157</v>
      </c>
      <c r="E191" s="149" t="s">
        <v>257</v>
      </c>
      <c r="F191" s="150" t="s">
        <v>258</v>
      </c>
      <c r="G191" s="151" t="s">
        <v>259</v>
      </c>
      <c r="H191" s="152">
        <v>1</v>
      </c>
      <c r="I191" s="153"/>
      <c r="J191" s="154">
        <f>ROUND(I191*H191,2)</f>
        <v>0</v>
      </c>
      <c r="K191" s="150" t="s">
        <v>153</v>
      </c>
      <c r="L191" s="30"/>
      <c r="M191" s="155" t="s">
        <v>1</v>
      </c>
      <c r="N191" s="156" t="s">
        <v>42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155</v>
      </c>
      <c r="AT191" s="142" t="s">
        <v>157</v>
      </c>
      <c r="AU191" s="142" t="s">
        <v>87</v>
      </c>
      <c r="AY191" s="15" t="s">
        <v>146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5" t="s">
        <v>85</v>
      </c>
      <c r="BK191" s="143">
        <f>ROUND(I191*H191,2)</f>
        <v>0</v>
      </c>
      <c r="BL191" s="15" t="s">
        <v>155</v>
      </c>
      <c r="BM191" s="142" t="s">
        <v>260</v>
      </c>
    </row>
    <row r="192" spans="2:65" s="1" customFormat="1" ht="10">
      <c r="B192" s="30"/>
      <c r="D192" s="144" t="s">
        <v>156</v>
      </c>
      <c r="F192" s="145" t="s">
        <v>258</v>
      </c>
      <c r="I192" s="146"/>
      <c r="L192" s="30"/>
      <c r="M192" s="147"/>
      <c r="T192" s="54"/>
      <c r="AT192" s="15" t="s">
        <v>156</v>
      </c>
      <c r="AU192" s="15" t="s">
        <v>87</v>
      </c>
    </row>
    <row r="193" spans="2:65" s="12" customFormat="1" ht="10">
      <c r="B193" s="157"/>
      <c r="D193" s="144" t="s">
        <v>261</v>
      </c>
      <c r="E193" s="158" t="s">
        <v>1</v>
      </c>
      <c r="F193" s="159" t="s">
        <v>262</v>
      </c>
      <c r="H193" s="160">
        <v>1</v>
      </c>
      <c r="I193" s="161"/>
      <c r="L193" s="157"/>
      <c r="M193" s="162"/>
      <c r="T193" s="163"/>
      <c r="AT193" s="158" t="s">
        <v>261</v>
      </c>
      <c r="AU193" s="158" t="s">
        <v>87</v>
      </c>
      <c r="AV193" s="12" t="s">
        <v>87</v>
      </c>
      <c r="AW193" s="12" t="s">
        <v>33</v>
      </c>
      <c r="AX193" s="12" t="s">
        <v>77</v>
      </c>
      <c r="AY193" s="158" t="s">
        <v>146</v>
      </c>
    </row>
    <row r="194" spans="2:65" s="13" customFormat="1" ht="10">
      <c r="B194" s="164"/>
      <c r="D194" s="144" t="s">
        <v>261</v>
      </c>
      <c r="E194" s="165" t="s">
        <v>1</v>
      </c>
      <c r="F194" s="166" t="s">
        <v>263</v>
      </c>
      <c r="H194" s="167">
        <v>1</v>
      </c>
      <c r="I194" s="168"/>
      <c r="L194" s="164"/>
      <c r="M194" s="169"/>
      <c r="T194" s="170"/>
      <c r="AT194" s="165" t="s">
        <v>261</v>
      </c>
      <c r="AU194" s="165" t="s">
        <v>87</v>
      </c>
      <c r="AV194" s="13" t="s">
        <v>155</v>
      </c>
      <c r="AW194" s="13" t="s">
        <v>33</v>
      </c>
      <c r="AX194" s="13" t="s">
        <v>85</v>
      </c>
      <c r="AY194" s="165" t="s">
        <v>146</v>
      </c>
    </row>
    <row r="195" spans="2:65" s="1" customFormat="1" ht="24.15" customHeight="1">
      <c r="B195" s="30"/>
      <c r="C195" s="148" t="s">
        <v>264</v>
      </c>
      <c r="D195" s="148" t="s">
        <v>157</v>
      </c>
      <c r="E195" s="149" t="s">
        <v>265</v>
      </c>
      <c r="F195" s="150" t="s">
        <v>266</v>
      </c>
      <c r="G195" s="151" t="s">
        <v>259</v>
      </c>
      <c r="H195" s="152">
        <v>2</v>
      </c>
      <c r="I195" s="153"/>
      <c r="J195" s="154">
        <f>ROUND(I195*H195,2)</f>
        <v>0</v>
      </c>
      <c r="K195" s="150" t="s">
        <v>153</v>
      </c>
      <c r="L195" s="30"/>
      <c r="M195" s="155" t="s">
        <v>1</v>
      </c>
      <c r="N195" s="156" t="s">
        <v>42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155</v>
      </c>
      <c r="AT195" s="142" t="s">
        <v>157</v>
      </c>
      <c r="AU195" s="142" t="s">
        <v>87</v>
      </c>
      <c r="AY195" s="15" t="s">
        <v>146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5" t="s">
        <v>85</v>
      </c>
      <c r="BK195" s="143">
        <f>ROUND(I195*H195,2)</f>
        <v>0</v>
      </c>
      <c r="BL195" s="15" t="s">
        <v>155</v>
      </c>
      <c r="BM195" s="142" t="s">
        <v>267</v>
      </c>
    </row>
    <row r="196" spans="2:65" s="1" customFormat="1" ht="10">
      <c r="B196" s="30"/>
      <c r="D196" s="144" t="s">
        <v>156</v>
      </c>
      <c r="F196" s="145" t="s">
        <v>266</v>
      </c>
      <c r="I196" s="146"/>
      <c r="L196" s="30"/>
      <c r="M196" s="147"/>
      <c r="T196" s="54"/>
      <c r="AT196" s="15" t="s">
        <v>156</v>
      </c>
      <c r="AU196" s="15" t="s">
        <v>87</v>
      </c>
    </row>
    <row r="197" spans="2:65" s="12" customFormat="1" ht="20">
      <c r="B197" s="157"/>
      <c r="D197" s="144" t="s">
        <v>261</v>
      </c>
      <c r="E197" s="158" t="s">
        <v>1</v>
      </c>
      <c r="F197" s="159" t="s">
        <v>268</v>
      </c>
      <c r="H197" s="160">
        <v>2</v>
      </c>
      <c r="I197" s="161"/>
      <c r="L197" s="157"/>
      <c r="M197" s="162"/>
      <c r="T197" s="163"/>
      <c r="AT197" s="158" t="s">
        <v>261</v>
      </c>
      <c r="AU197" s="158" t="s">
        <v>87</v>
      </c>
      <c r="AV197" s="12" t="s">
        <v>87</v>
      </c>
      <c r="AW197" s="12" t="s">
        <v>33</v>
      </c>
      <c r="AX197" s="12" t="s">
        <v>77</v>
      </c>
      <c r="AY197" s="158" t="s">
        <v>146</v>
      </c>
    </row>
    <row r="198" spans="2:65" s="13" customFormat="1" ht="10">
      <c r="B198" s="164"/>
      <c r="D198" s="144" t="s">
        <v>261</v>
      </c>
      <c r="E198" s="165" t="s">
        <v>1</v>
      </c>
      <c r="F198" s="166" t="s">
        <v>263</v>
      </c>
      <c r="H198" s="167">
        <v>2</v>
      </c>
      <c r="I198" s="168"/>
      <c r="L198" s="164"/>
      <c r="M198" s="169"/>
      <c r="T198" s="170"/>
      <c r="AT198" s="165" t="s">
        <v>261</v>
      </c>
      <c r="AU198" s="165" t="s">
        <v>87</v>
      </c>
      <c r="AV198" s="13" t="s">
        <v>155</v>
      </c>
      <c r="AW198" s="13" t="s">
        <v>33</v>
      </c>
      <c r="AX198" s="13" t="s">
        <v>85</v>
      </c>
      <c r="AY198" s="165" t="s">
        <v>146</v>
      </c>
    </row>
    <row r="199" spans="2:65" s="1" customFormat="1" ht="24.15" customHeight="1">
      <c r="B199" s="30"/>
      <c r="C199" s="148" t="s">
        <v>207</v>
      </c>
      <c r="D199" s="148" t="s">
        <v>157</v>
      </c>
      <c r="E199" s="149" t="s">
        <v>269</v>
      </c>
      <c r="F199" s="150" t="s">
        <v>270</v>
      </c>
      <c r="G199" s="151" t="s">
        <v>259</v>
      </c>
      <c r="H199" s="152">
        <v>1</v>
      </c>
      <c r="I199" s="153"/>
      <c r="J199" s="154">
        <f>ROUND(I199*H199,2)</f>
        <v>0</v>
      </c>
      <c r="K199" s="150" t="s">
        <v>153</v>
      </c>
      <c r="L199" s="30"/>
      <c r="M199" s="155" t="s">
        <v>1</v>
      </c>
      <c r="N199" s="156" t="s">
        <v>42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155</v>
      </c>
      <c r="AT199" s="142" t="s">
        <v>157</v>
      </c>
      <c r="AU199" s="142" t="s">
        <v>87</v>
      </c>
      <c r="AY199" s="15" t="s">
        <v>146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5" t="s">
        <v>85</v>
      </c>
      <c r="BK199" s="143">
        <f>ROUND(I199*H199,2)</f>
        <v>0</v>
      </c>
      <c r="BL199" s="15" t="s">
        <v>155</v>
      </c>
      <c r="BM199" s="142" t="s">
        <v>271</v>
      </c>
    </row>
    <row r="200" spans="2:65" s="1" customFormat="1" ht="10">
      <c r="B200" s="30"/>
      <c r="D200" s="144" t="s">
        <v>156</v>
      </c>
      <c r="F200" s="145" t="s">
        <v>270</v>
      </c>
      <c r="I200" s="146"/>
      <c r="L200" s="30"/>
      <c r="M200" s="147"/>
      <c r="T200" s="54"/>
      <c r="AT200" s="15" t="s">
        <v>156</v>
      </c>
      <c r="AU200" s="15" t="s">
        <v>87</v>
      </c>
    </row>
    <row r="201" spans="2:65" s="12" customFormat="1" ht="10">
      <c r="B201" s="157"/>
      <c r="D201" s="144" t="s">
        <v>261</v>
      </c>
      <c r="E201" s="158" t="s">
        <v>1</v>
      </c>
      <c r="F201" s="159" t="s">
        <v>272</v>
      </c>
      <c r="H201" s="160">
        <v>1</v>
      </c>
      <c r="I201" s="161"/>
      <c r="L201" s="157"/>
      <c r="M201" s="162"/>
      <c r="T201" s="163"/>
      <c r="AT201" s="158" t="s">
        <v>261</v>
      </c>
      <c r="AU201" s="158" t="s">
        <v>87</v>
      </c>
      <c r="AV201" s="12" t="s">
        <v>87</v>
      </c>
      <c r="AW201" s="12" t="s">
        <v>33</v>
      </c>
      <c r="AX201" s="12" t="s">
        <v>77</v>
      </c>
      <c r="AY201" s="158" t="s">
        <v>146</v>
      </c>
    </row>
    <row r="202" spans="2:65" s="13" customFormat="1" ht="10">
      <c r="B202" s="164"/>
      <c r="D202" s="144" t="s">
        <v>261</v>
      </c>
      <c r="E202" s="165" t="s">
        <v>1</v>
      </c>
      <c r="F202" s="166" t="s">
        <v>263</v>
      </c>
      <c r="H202" s="167">
        <v>1</v>
      </c>
      <c r="I202" s="168"/>
      <c r="L202" s="164"/>
      <c r="M202" s="169"/>
      <c r="T202" s="170"/>
      <c r="AT202" s="165" t="s">
        <v>261</v>
      </c>
      <c r="AU202" s="165" t="s">
        <v>87</v>
      </c>
      <c r="AV202" s="13" t="s">
        <v>155</v>
      </c>
      <c r="AW202" s="13" t="s">
        <v>33</v>
      </c>
      <c r="AX202" s="13" t="s">
        <v>85</v>
      </c>
      <c r="AY202" s="165" t="s">
        <v>146</v>
      </c>
    </row>
    <row r="203" spans="2:65" s="11" customFormat="1" ht="22.75" customHeight="1">
      <c r="B203" s="118"/>
      <c r="D203" s="119" t="s">
        <v>76</v>
      </c>
      <c r="E203" s="128" t="s">
        <v>273</v>
      </c>
      <c r="F203" s="128" t="s">
        <v>274</v>
      </c>
      <c r="I203" s="121"/>
      <c r="J203" s="129">
        <f>BK203</f>
        <v>0</v>
      </c>
      <c r="L203" s="118"/>
      <c r="M203" s="123"/>
      <c r="P203" s="124">
        <f>SUM(P204:P225)</f>
        <v>0</v>
      </c>
      <c r="R203" s="124">
        <f>SUM(R204:R225)</f>
        <v>2.7800000000000004E-3</v>
      </c>
      <c r="T203" s="125">
        <f>SUM(T204:T225)</f>
        <v>0</v>
      </c>
      <c r="AR203" s="119" t="s">
        <v>85</v>
      </c>
      <c r="AT203" s="126" t="s">
        <v>76</v>
      </c>
      <c r="AU203" s="126" t="s">
        <v>85</v>
      </c>
      <c r="AY203" s="119" t="s">
        <v>146</v>
      </c>
      <c r="BK203" s="127">
        <f>SUM(BK204:BK225)</f>
        <v>0</v>
      </c>
    </row>
    <row r="204" spans="2:65" s="1" customFormat="1" ht="49" customHeight="1">
      <c r="B204" s="30"/>
      <c r="C204" s="130" t="s">
        <v>275</v>
      </c>
      <c r="D204" s="130" t="s">
        <v>149</v>
      </c>
      <c r="E204" s="131" t="s">
        <v>198</v>
      </c>
      <c r="F204" s="132" t="s">
        <v>199</v>
      </c>
      <c r="G204" s="133" t="s">
        <v>152</v>
      </c>
      <c r="H204" s="134">
        <v>3</v>
      </c>
      <c r="I204" s="135"/>
      <c r="J204" s="136">
        <f>ROUND(I204*H204,2)</f>
        <v>0</v>
      </c>
      <c r="K204" s="132" t="s">
        <v>153</v>
      </c>
      <c r="L204" s="137"/>
      <c r="M204" s="138" t="s">
        <v>1</v>
      </c>
      <c r="N204" s="139" t="s">
        <v>42</v>
      </c>
      <c r="P204" s="140">
        <f>O204*H204</f>
        <v>0</v>
      </c>
      <c r="Q204" s="140">
        <v>6.9999999999999999E-4</v>
      </c>
      <c r="R204" s="140">
        <f>Q204*H204</f>
        <v>2.0999999999999999E-3</v>
      </c>
      <c r="S204" s="140">
        <v>0</v>
      </c>
      <c r="T204" s="141">
        <f>S204*H204</f>
        <v>0</v>
      </c>
      <c r="AR204" s="142" t="s">
        <v>154</v>
      </c>
      <c r="AT204" s="142" t="s">
        <v>149</v>
      </c>
      <c r="AU204" s="142" t="s">
        <v>87</v>
      </c>
      <c r="AY204" s="15" t="s">
        <v>146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5" t="s">
        <v>85</v>
      </c>
      <c r="BK204" s="143">
        <f>ROUND(I204*H204,2)</f>
        <v>0</v>
      </c>
      <c r="BL204" s="15" t="s">
        <v>155</v>
      </c>
      <c r="BM204" s="142" t="s">
        <v>276</v>
      </c>
    </row>
    <row r="205" spans="2:65" s="1" customFormat="1" ht="27">
      <c r="B205" s="30"/>
      <c r="D205" s="144" t="s">
        <v>156</v>
      </c>
      <c r="F205" s="145" t="s">
        <v>199</v>
      </c>
      <c r="I205" s="146"/>
      <c r="L205" s="30"/>
      <c r="M205" s="147"/>
      <c r="T205" s="54"/>
      <c r="AT205" s="15" t="s">
        <v>156</v>
      </c>
      <c r="AU205" s="15" t="s">
        <v>87</v>
      </c>
    </row>
    <row r="206" spans="2:65" s="1" customFormat="1" ht="24.15" customHeight="1">
      <c r="B206" s="30"/>
      <c r="C206" s="148" t="s">
        <v>210</v>
      </c>
      <c r="D206" s="148" t="s">
        <v>157</v>
      </c>
      <c r="E206" s="149" t="s">
        <v>201</v>
      </c>
      <c r="F206" s="150" t="s">
        <v>202</v>
      </c>
      <c r="G206" s="151" t="s">
        <v>152</v>
      </c>
      <c r="H206" s="152">
        <v>3</v>
      </c>
      <c r="I206" s="153"/>
      <c r="J206" s="154">
        <f>ROUND(I206*H206,2)</f>
        <v>0</v>
      </c>
      <c r="K206" s="150" t="s">
        <v>153</v>
      </c>
      <c r="L206" s="30"/>
      <c r="M206" s="155" t="s">
        <v>1</v>
      </c>
      <c r="N206" s="156" t="s">
        <v>42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155</v>
      </c>
      <c r="AT206" s="142" t="s">
        <v>157</v>
      </c>
      <c r="AU206" s="142" t="s">
        <v>87</v>
      </c>
      <c r="AY206" s="15" t="s">
        <v>146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85</v>
      </c>
      <c r="BK206" s="143">
        <f>ROUND(I206*H206,2)</f>
        <v>0</v>
      </c>
      <c r="BL206" s="15" t="s">
        <v>155</v>
      </c>
      <c r="BM206" s="142" t="s">
        <v>277</v>
      </c>
    </row>
    <row r="207" spans="2:65" s="1" customFormat="1" ht="10">
      <c r="B207" s="30"/>
      <c r="D207" s="144" t="s">
        <v>156</v>
      </c>
      <c r="F207" s="145" t="s">
        <v>202</v>
      </c>
      <c r="I207" s="146"/>
      <c r="L207" s="30"/>
      <c r="M207" s="147"/>
      <c r="T207" s="54"/>
      <c r="AT207" s="15" t="s">
        <v>156</v>
      </c>
      <c r="AU207" s="15" t="s">
        <v>87</v>
      </c>
    </row>
    <row r="208" spans="2:65" s="1" customFormat="1" ht="24.15" customHeight="1">
      <c r="B208" s="30"/>
      <c r="C208" s="130" t="s">
        <v>278</v>
      </c>
      <c r="D208" s="130" t="s">
        <v>149</v>
      </c>
      <c r="E208" s="131" t="s">
        <v>228</v>
      </c>
      <c r="F208" s="132" t="s">
        <v>229</v>
      </c>
      <c r="G208" s="133" t="s">
        <v>152</v>
      </c>
      <c r="H208" s="134">
        <v>4</v>
      </c>
      <c r="I208" s="135"/>
      <c r="J208" s="136">
        <f>ROUND(I208*H208,2)</f>
        <v>0</v>
      </c>
      <c r="K208" s="132" t="s">
        <v>153</v>
      </c>
      <c r="L208" s="137"/>
      <c r="M208" s="138" t="s">
        <v>1</v>
      </c>
      <c r="N208" s="139" t="s">
        <v>42</v>
      </c>
      <c r="P208" s="140">
        <f>O208*H208</f>
        <v>0</v>
      </c>
      <c r="Q208" s="140">
        <v>2.0000000000000002E-5</v>
      </c>
      <c r="R208" s="140">
        <f>Q208*H208</f>
        <v>8.0000000000000007E-5</v>
      </c>
      <c r="S208" s="140">
        <v>0</v>
      </c>
      <c r="T208" s="141">
        <f>S208*H208</f>
        <v>0</v>
      </c>
      <c r="AR208" s="142" t="s">
        <v>154</v>
      </c>
      <c r="AT208" s="142" t="s">
        <v>149</v>
      </c>
      <c r="AU208" s="142" t="s">
        <v>87</v>
      </c>
      <c r="AY208" s="15" t="s">
        <v>146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85</v>
      </c>
      <c r="BK208" s="143">
        <f>ROUND(I208*H208,2)</f>
        <v>0</v>
      </c>
      <c r="BL208" s="15" t="s">
        <v>155</v>
      </c>
      <c r="BM208" s="142" t="s">
        <v>279</v>
      </c>
    </row>
    <row r="209" spans="2:65" s="1" customFormat="1" ht="10">
      <c r="B209" s="30"/>
      <c r="D209" s="144" t="s">
        <v>156</v>
      </c>
      <c r="F209" s="145" t="s">
        <v>229</v>
      </c>
      <c r="I209" s="146"/>
      <c r="L209" s="30"/>
      <c r="M209" s="147"/>
      <c r="T209" s="54"/>
      <c r="AT209" s="15" t="s">
        <v>156</v>
      </c>
      <c r="AU209" s="15" t="s">
        <v>87</v>
      </c>
    </row>
    <row r="210" spans="2:65" s="1" customFormat="1" ht="24.15" customHeight="1">
      <c r="B210" s="30"/>
      <c r="C210" s="148" t="s">
        <v>214</v>
      </c>
      <c r="D210" s="148" t="s">
        <v>157</v>
      </c>
      <c r="E210" s="149" t="s">
        <v>232</v>
      </c>
      <c r="F210" s="150" t="s">
        <v>233</v>
      </c>
      <c r="G210" s="151" t="s">
        <v>152</v>
      </c>
      <c r="H210" s="152">
        <v>4</v>
      </c>
      <c r="I210" s="153"/>
      <c r="J210" s="154">
        <f>ROUND(I210*H210,2)</f>
        <v>0</v>
      </c>
      <c r="K210" s="150" t="s">
        <v>153</v>
      </c>
      <c r="L210" s="30"/>
      <c r="M210" s="155" t="s">
        <v>1</v>
      </c>
      <c r="N210" s="156" t="s">
        <v>42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155</v>
      </c>
      <c r="AT210" s="142" t="s">
        <v>157</v>
      </c>
      <c r="AU210" s="142" t="s">
        <v>87</v>
      </c>
      <c r="AY210" s="15" t="s">
        <v>146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5" t="s">
        <v>85</v>
      </c>
      <c r="BK210" s="143">
        <f>ROUND(I210*H210,2)</f>
        <v>0</v>
      </c>
      <c r="BL210" s="15" t="s">
        <v>155</v>
      </c>
      <c r="BM210" s="142" t="s">
        <v>280</v>
      </c>
    </row>
    <row r="211" spans="2:65" s="1" customFormat="1" ht="18">
      <c r="B211" s="30"/>
      <c r="D211" s="144" t="s">
        <v>156</v>
      </c>
      <c r="F211" s="145" t="s">
        <v>233</v>
      </c>
      <c r="I211" s="146"/>
      <c r="L211" s="30"/>
      <c r="M211" s="147"/>
      <c r="T211" s="54"/>
      <c r="AT211" s="15" t="s">
        <v>156</v>
      </c>
      <c r="AU211" s="15" t="s">
        <v>87</v>
      </c>
    </row>
    <row r="212" spans="2:65" s="1" customFormat="1" ht="16.5" customHeight="1">
      <c r="B212" s="30"/>
      <c r="C212" s="130" t="s">
        <v>281</v>
      </c>
      <c r="D212" s="130" t="s">
        <v>149</v>
      </c>
      <c r="E212" s="131" t="s">
        <v>282</v>
      </c>
      <c r="F212" s="132" t="s">
        <v>283</v>
      </c>
      <c r="G212" s="133" t="s">
        <v>152</v>
      </c>
      <c r="H212" s="134">
        <v>6</v>
      </c>
      <c r="I212" s="135"/>
      <c r="J212" s="136">
        <f>ROUND(I212*H212,2)</f>
        <v>0</v>
      </c>
      <c r="K212" s="132" t="s">
        <v>153</v>
      </c>
      <c r="L212" s="137"/>
      <c r="M212" s="138" t="s">
        <v>1</v>
      </c>
      <c r="N212" s="139" t="s">
        <v>42</v>
      </c>
      <c r="P212" s="140">
        <f>O212*H212</f>
        <v>0</v>
      </c>
      <c r="Q212" s="140">
        <v>1E-4</v>
      </c>
      <c r="R212" s="140">
        <f>Q212*H212</f>
        <v>6.0000000000000006E-4</v>
      </c>
      <c r="S212" s="140">
        <v>0</v>
      </c>
      <c r="T212" s="141">
        <f>S212*H212</f>
        <v>0</v>
      </c>
      <c r="AR212" s="142" t="s">
        <v>154</v>
      </c>
      <c r="AT212" s="142" t="s">
        <v>149</v>
      </c>
      <c r="AU212" s="142" t="s">
        <v>87</v>
      </c>
      <c r="AY212" s="15" t="s">
        <v>146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85</v>
      </c>
      <c r="BK212" s="143">
        <f>ROUND(I212*H212,2)</f>
        <v>0</v>
      </c>
      <c r="BL212" s="15" t="s">
        <v>155</v>
      </c>
      <c r="BM212" s="142" t="s">
        <v>284</v>
      </c>
    </row>
    <row r="213" spans="2:65" s="1" customFormat="1" ht="10">
      <c r="B213" s="30"/>
      <c r="D213" s="144" t="s">
        <v>156</v>
      </c>
      <c r="F213" s="145" t="s">
        <v>283</v>
      </c>
      <c r="I213" s="146"/>
      <c r="L213" s="30"/>
      <c r="M213" s="147"/>
      <c r="T213" s="54"/>
      <c r="AT213" s="15" t="s">
        <v>156</v>
      </c>
      <c r="AU213" s="15" t="s">
        <v>87</v>
      </c>
    </row>
    <row r="214" spans="2:65" s="1" customFormat="1" ht="21.75" customHeight="1">
      <c r="B214" s="30"/>
      <c r="C214" s="148" t="s">
        <v>217</v>
      </c>
      <c r="D214" s="148" t="s">
        <v>157</v>
      </c>
      <c r="E214" s="149" t="s">
        <v>285</v>
      </c>
      <c r="F214" s="150" t="s">
        <v>286</v>
      </c>
      <c r="G214" s="151" t="s">
        <v>152</v>
      </c>
      <c r="H214" s="152">
        <v>6</v>
      </c>
      <c r="I214" s="153"/>
      <c r="J214" s="154">
        <f>ROUND(I214*H214,2)</f>
        <v>0</v>
      </c>
      <c r="K214" s="150" t="s">
        <v>153</v>
      </c>
      <c r="L214" s="30"/>
      <c r="M214" s="155" t="s">
        <v>1</v>
      </c>
      <c r="N214" s="156" t="s">
        <v>42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155</v>
      </c>
      <c r="AT214" s="142" t="s">
        <v>157</v>
      </c>
      <c r="AU214" s="142" t="s">
        <v>87</v>
      </c>
      <c r="AY214" s="15" t="s">
        <v>146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85</v>
      </c>
      <c r="BK214" s="143">
        <f>ROUND(I214*H214,2)</f>
        <v>0</v>
      </c>
      <c r="BL214" s="15" t="s">
        <v>155</v>
      </c>
      <c r="BM214" s="142" t="s">
        <v>287</v>
      </c>
    </row>
    <row r="215" spans="2:65" s="1" customFormat="1" ht="10">
      <c r="B215" s="30"/>
      <c r="D215" s="144" t="s">
        <v>156</v>
      </c>
      <c r="F215" s="145" t="s">
        <v>286</v>
      </c>
      <c r="I215" s="146"/>
      <c r="L215" s="30"/>
      <c r="M215" s="147"/>
      <c r="T215" s="54"/>
      <c r="AT215" s="15" t="s">
        <v>156</v>
      </c>
      <c r="AU215" s="15" t="s">
        <v>87</v>
      </c>
    </row>
    <row r="216" spans="2:65" s="1" customFormat="1" ht="24.15" customHeight="1">
      <c r="B216" s="30"/>
      <c r="C216" s="148" t="s">
        <v>288</v>
      </c>
      <c r="D216" s="148" t="s">
        <v>157</v>
      </c>
      <c r="E216" s="149" t="s">
        <v>242</v>
      </c>
      <c r="F216" s="150" t="s">
        <v>243</v>
      </c>
      <c r="G216" s="151" t="s">
        <v>152</v>
      </c>
      <c r="H216" s="152">
        <v>1</v>
      </c>
      <c r="I216" s="153"/>
      <c r="J216" s="154">
        <f>ROUND(I216*H216,2)</f>
        <v>0</v>
      </c>
      <c r="K216" s="150" t="s">
        <v>1</v>
      </c>
      <c r="L216" s="30"/>
      <c r="M216" s="155" t="s">
        <v>1</v>
      </c>
      <c r="N216" s="156" t="s">
        <v>42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155</v>
      </c>
      <c r="AT216" s="142" t="s">
        <v>157</v>
      </c>
      <c r="AU216" s="142" t="s">
        <v>87</v>
      </c>
      <c r="AY216" s="15" t="s">
        <v>146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5" t="s">
        <v>85</v>
      </c>
      <c r="BK216" s="143">
        <f>ROUND(I216*H216,2)</f>
        <v>0</v>
      </c>
      <c r="BL216" s="15" t="s">
        <v>155</v>
      </c>
      <c r="BM216" s="142" t="s">
        <v>289</v>
      </c>
    </row>
    <row r="217" spans="2:65" s="1" customFormat="1" ht="10">
      <c r="B217" s="30"/>
      <c r="D217" s="144" t="s">
        <v>156</v>
      </c>
      <c r="F217" s="145" t="s">
        <v>243</v>
      </c>
      <c r="I217" s="146"/>
      <c r="L217" s="30"/>
      <c r="M217" s="147"/>
      <c r="T217" s="54"/>
      <c r="AT217" s="15" t="s">
        <v>156</v>
      </c>
      <c r="AU217" s="15" t="s">
        <v>87</v>
      </c>
    </row>
    <row r="218" spans="2:65" s="1" customFormat="1" ht="24.15" customHeight="1">
      <c r="B218" s="30"/>
      <c r="C218" s="148" t="s">
        <v>220</v>
      </c>
      <c r="D218" s="148" t="s">
        <v>157</v>
      </c>
      <c r="E218" s="149" t="s">
        <v>265</v>
      </c>
      <c r="F218" s="150" t="s">
        <v>266</v>
      </c>
      <c r="G218" s="151" t="s">
        <v>259</v>
      </c>
      <c r="H218" s="152">
        <v>8</v>
      </c>
      <c r="I218" s="153"/>
      <c r="J218" s="154">
        <f>ROUND(I218*H218,2)</f>
        <v>0</v>
      </c>
      <c r="K218" s="150" t="s">
        <v>153</v>
      </c>
      <c r="L218" s="30"/>
      <c r="M218" s="155" t="s">
        <v>1</v>
      </c>
      <c r="N218" s="156" t="s">
        <v>42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155</v>
      </c>
      <c r="AT218" s="142" t="s">
        <v>157</v>
      </c>
      <c r="AU218" s="142" t="s">
        <v>87</v>
      </c>
      <c r="AY218" s="15" t="s">
        <v>146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5" t="s">
        <v>85</v>
      </c>
      <c r="BK218" s="143">
        <f>ROUND(I218*H218,2)</f>
        <v>0</v>
      </c>
      <c r="BL218" s="15" t="s">
        <v>155</v>
      </c>
      <c r="BM218" s="142" t="s">
        <v>290</v>
      </c>
    </row>
    <row r="219" spans="2:65" s="1" customFormat="1" ht="10">
      <c r="B219" s="30"/>
      <c r="D219" s="144" t="s">
        <v>156</v>
      </c>
      <c r="F219" s="145" t="s">
        <v>266</v>
      </c>
      <c r="I219" s="146"/>
      <c r="L219" s="30"/>
      <c r="M219" s="147"/>
      <c r="T219" s="54"/>
      <c r="AT219" s="15" t="s">
        <v>156</v>
      </c>
      <c r="AU219" s="15" t="s">
        <v>87</v>
      </c>
    </row>
    <row r="220" spans="2:65" s="12" customFormat="1" ht="20">
      <c r="B220" s="157"/>
      <c r="D220" s="144" t="s">
        <v>261</v>
      </c>
      <c r="E220" s="158" t="s">
        <v>1</v>
      </c>
      <c r="F220" s="159" t="s">
        <v>291</v>
      </c>
      <c r="H220" s="160">
        <v>8</v>
      </c>
      <c r="I220" s="161"/>
      <c r="L220" s="157"/>
      <c r="M220" s="162"/>
      <c r="T220" s="163"/>
      <c r="AT220" s="158" t="s">
        <v>261</v>
      </c>
      <c r="AU220" s="158" t="s">
        <v>87</v>
      </c>
      <c r="AV220" s="12" t="s">
        <v>87</v>
      </c>
      <c r="AW220" s="12" t="s">
        <v>33</v>
      </c>
      <c r="AX220" s="12" t="s">
        <v>77</v>
      </c>
      <c r="AY220" s="158" t="s">
        <v>146</v>
      </c>
    </row>
    <row r="221" spans="2:65" s="13" customFormat="1" ht="10">
      <c r="B221" s="164"/>
      <c r="D221" s="144" t="s">
        <v>261</v>
      </c>
      <c r="E221" s="165" t="s">
        <v>1</v>
      </c>
      <c r="F221" s="166" t="s">
        <v>263</v>
      </c>
      <c r="H221" s="167">
        <v>8</v>
      </c>
      <c r="I221" s="168"/>
      <c r="L221" s="164"/>
      <c r="M221" s="169"/>
      <c r="T221" s="170"/>
      <c r="AT221" s="165" t="s">
        <v>261</v>
      </c>
      <c r="AU221" s="165" t="s">
        <v>87</v>
      </c>
      <c r="AV221" s="13" t="s">
        <v>155</v>
      </c>
      <c r="AW221" s="13" t="s">
        <v>33</v>
      </c>
      <c r="AX221" s="13" t="s">
        <v>85</v>
      </c>
      <c r="AY221" s="165" t="s">
        <v>146</v>
      </c>
    </row>
    <row r="222" spans="2:65" s="1" customFormat="1" ht="24.15" customHeight="1">
      <c r="B222" s="30"/>
      <c r="C222" s="148" t="s">
        <v>292</v>
      </c>
      <c r="D222" s="148" t="s">
        <v>157</v>
      </c>
      <c r="E222" s="149" t="s">
        <v>269</v>
      </c>
      <c r="F222" s="150" t="s">
        <v>270</v>
      </c>
      <c r="G222" s="151" t="s">
        <v>259</v>
      </c>
      <c r="H222" s="152">
        <v>1</v>
      </c>
      <c r="I222" s="153"/>
      <c r="J222" s="154">
        <f>ROUND(I222*H222,2)</f>
        <v>0</v>
      </c>
      <c r="K222" s="150" t="s">
        <v>153</v>
      </c>
      <c r="L222" s="30"/>
      <c r="M222" s="155" t="s">
        <v>1</v>
      </c>
      <c r="N222" s="156" t="s">
        <v>42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155</v>
      </c>
      <c r="AT222" s="142" t="s">
        <v>157</v>
      </c>
      <c r="AU222" s="142" t="s">
        <v>87</v>
      </c>
      <c r="AY222" s="15" t="s">
        <v>146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5" t="s">
        <v>85</v>
      </c>
      <c r="BK222" s="143">
        <f>ROUND(I222*H222,2)</f>
        <v>0</v>
      </c>
      <c r="BL222" s="15" t="s">
        <v>155</v>
      </c>
      <c r="BM222" s="142" t="s">
        <v>293</v>
      </c>
    </row>
    <row r="223" spans="2:65" s="1" customFormat="1" ht="10">
      <c r="B223" s="30"/>
      <c r="D223" s="144" t="s">
        <v>156</v>
      </c>
      <c r="F223" s="145" t="s">
        <v>270</v>
      </c>
      <c r="I223" s="146"/>
      <c r="L223" s="30"/>
      <c r="M223" s="147"/>
      <c r="T223" s="54"/>
      <c r="AT223" s="15" t="s">
        <v>156</v>
      </c>
      <c r="AU223" s="15" t="s">
        <v>87</v>
      </c>
    </row>
    <row r="224" spans="2:65" s="12" customFormat="1" ht="10">
      <c r="B224" s="157"/>
      <c r="D224" s="144" t="s">
        <v>261</v>
      </c>
      <c r="E224" s="158" t="s">
        <v>1</v>
      </c>
      <c r="F224" s="159" t="s">
        <v>294</v>
      </c>
      <c r="H224" s="160">
        <v>1</v>
      </c>
      <c r="I224" s="161"/>
      <c r="L224" s="157"/>
      <c r="M224" s="162"/>
      <c r="T224" s="163"/>
      <c r="AT224" s="158" t="s">
        <v>261</v>
      </c>
      <c r="AU224" s="158" t="s">
        <v>87</v>
      </c>
      <c r="AV224" s="12" t="s">
        <v>87</v>
      </c>
      <c r="AW224" s="12" t="s">
        <v>33</v>
      </c>
      <c r="AX224" s="12" t="s">
        <v>77</v>
      </c>
      <c r="AY224" s="158" t="s">
        <v>146</v>
      </c>
    </row>
    <row r="225" spans="2:65" s="13" customFormat="1" ht="10">
      <c r="B225" s="164"/>
      <c r="D225" s="144" t="s">
        <v>261</v>
      </c>
      <c r="E225" s="165" t="s">
        <v>1</v>
      </c>
      <c r="F225" s="166" t="s">
        <v>263</v>
      </c>
      <c r="H225" s="167">
        <v>1</v>
      </c>
      <c r="I225" s="168"/>
      <c r="L225" s="164"/>
      <c r="M225" s="169"/>
      <c r="T225" s="170"/>
      <c r="AT225" s="165" t="s">
        <v>261</v>
      </c>
      <c r="AU225" s="165" t="s">
        <v>87</v>
      </c>
      <c r="AV225" s="13" t="s">
        <v>155</v>
      </c>
      <c r="AW225" s="13" t="s">
        <v>33</v>
      </c>
      <c r="AX225" s="13" t="s">
        <v>85</v>
      </c>
      <c r="AY225" s="165" t="s">
        <v>146</v>
      </c>
    </row>
    <row r="226" spans="2:65" s="11" customFormat="1" ht="22.75" customHeight="1">
      <c r="B226" s="118"/>
      <c r="D226" s="119" t="s">
        <v>76</v>
      </c>
      <c r="E226" s="128" t="s">
        <v>295</v>
      </c>
      <c r="F226" s="128" t="s">
        <v>296</v>
      </c>
      <c r="I226" s="121"/>
      <c r="J226" s="129">
        <f>BK226</f>
        <v>0</v>
      </c>
      <c r="L226" s="118"/>
      <c r="M226" s="123"/>
      <c r="P226" s="124">
        <f>SUM(P227:P304)</f>
        <v>0</v>
      </c>
      <c r="R226" s="124">
        <f>SUM(R227:R304)</f>
        <v>7.2540000000000007E-2</v>
      </c>
      <c r="T226" s="125">
        <f>SUM(T227:T304)</f>
        <v>0.2782</v>
      </c>
      <c r="AR226" s="119" t="s">
        <v>85</v>
      </c>
      <c r="AT226" s="126" t="s">
        <v>76</v>
      </c>
      <c r="AU226" s="126" t="s">
        <v>85</v>
      </c>
      <c r="AY226" s="119" t="s">
        <v>146</v>
      </c>
      <c r="BK226" s="127">
        <f>SUM(BK227:BK304)</f>
        <v>0</v>
      </c>
    </row>
    <row r="227" spans="2:65" s="1" customFormat="1" ht="24.15" customHeight="1">
      <c r="B227" s="30"/>
      <c r="C227" s="130" t="s">
        <v>223</v>
      </c>
      <c r="D227" s="130" t="s">
        <v>149</v>
      </c>
      <c r="E227" s="131" t="s">
        <v>297</v>
      </c>
      <c r="F227" s="132" t="s">
        <v>298</v>
      </c>
      <c r="G227" s="133" t="s">
        <v>299</v>
      </c>
      <c r="H227" s="134">
        <v>160</v>
      </c>
      <c r="I227" s="135"/>
      <c r="J227" s="136">
        <f>ROUND(I227*H227,2)</f>
        <v>0</v>
      </c>
      <c r="K227" s="132" t="s">
        <v>1</v>
      </c>
      <c r="L227" s="137"/>
      <c r="M227" s="138" t="s">
        <v>1</v>
      </c>
      <c r="N227" s="139" t="s">
        <v>42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154</v>
      </c>
      <c r="AT227" s="142" t="s">
        <v>149</v>
      </c>
      <c r="AU227" s="142" t="s">
        <v>87</v>
      </c>
      <c r="AY227" s="15" t="s">
        <v>146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85</v>
      </c>
      <c r="BK227" s="143">
        <f>ROUND(I227*H227,2)</f>
        <v>0</v>
      </c>
      <c r="BL227" s="15" t="s">
        <v>155</v>
      </c>
      <c r="BM227" s="142" t="s">
        <v>300</v>
      </c>
    </row>
    <row r="228" spans="2:65" s="1" customFormat="1" ht="10">
      <c r="B228" s="30"/>
      <c r="D228" s="144" t="s">
        <v>156</v>
      </c>
      <c r="F228" s="145" t="s">
        <v>298</v>
      </c>
      <c r="I228" s="146"/>
      <c r="L228" s="30"/>
      <c r="M228" s="147"/>
      <c r="T228" s="54"/>
      <c r="AT228" s="15" t="s">
        <v>156</v>
      </c>
      <c r="AU228" s="15" t="s">
        <v>87</v>
      </c>
    </row>
    <row r="229" spans="2:65" s="1" customFormat="1" ht="24.15" customHeight="1">
      <c r="B229" s="30"/>
      <c r="C229" s="130" t="s">
        <v>301</v>
      </c>
      <c r="D229" s="130" t="s">
        <v>149</v>
      </c>
      <c r="E229" s="131" t="s">
        <v>302</v>
      </c>
      <c r="F229" s="132" t="s">
        <v>303</v>
      </c>
      <c r="G229" s="133" t="s">
        <v>299</v>
      </c>
      <c r="H229" s="134">
        <v>50</v>
      </c>
      <c r="I229" s="135"/>
      <c r="J229" s="136">
        <f>ROUND(I229*H229,2)</f>
        <v>0</v>
      </c>
      <c r="K229" s="132" t="s">
        <v>1</v>
      </c>
      <c r="L229" s="137"/>
      <c r="M229" s="138" t="s">
        <v>1</v>
      </c>
      <c r="N229" s="139" t="s">
        <v>42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154</v>
      </c>
      <c r="AT229" s="142" t="s">
        <v>149</v>
      </c>
      <c r="AU229" s="142" t="s">
        <v>87</v>
      </c>
      <c r="AY229" s="15" t="s">
        <v>146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85</v>
      </c>
      <c r="BK229" s="143">
        <f>ROUND(I229*H229,2)</f>
        <v>0</v>
      </c>
      <c r="BL229" s="15" t="s">
        <v>155</v>
      </c>
      <c r="BM229" s="142" t="s">
        <v>304</v>
      </c>
    </row>
    <row r="230" spans="2:65" s="1" customFormat="1" ht="10">
      <c r="B230" s="30"/>
      <c r="D230" s="144" t="s">
        <v>156</v>
      </c>
      <c r="F230" s="145" t="s">
        <v>303</v>
      </c>
      <c r="I230" s="146"/>
      <c r="L230" s="30"/>
      <c r="M230" s="147"/>
      <c r="T230" s="54"/>
      <c r="AT230" s="15" t="s">
        <v>156</v>
      </c>
      <c r="AU230" s="15" t="s">
        <v>87</v>
      </c>
    </row>
    <row r="231" spans="2:65" s="1" customFormat="1" ht="21.75" customHeight="1">
      <c r="B231" s="30"/>
      <c r="C231" s="130" t="s">
        <v>227</v>
      </c>
      <c r="D231" s="130" t="s">
        <v>149</v>
      </c>
      <c r="E231" s="131" t="s">
        <v>305</v>
      </c>
      <c r="F231" s="132" t="s">
        <v>306</v>
      </c>
      <c r="G231" s="133" t="s">
        <v>299</v>
      </c>
      <c r="H231" s="134">
        <v>80</v>
      </c>
      <c r="I231" s="135"/>
      <c r="J231" s="136">
        <f>ROUND(I231*H231,2)</f>
        <v>0</v>
      </c>
      <c r="K231" s="132" t="s">
        <v>1</v>
      </c>
      <c r="L231" s="137"/>
      <c r="M231" s="138" t="s">
        <v>1</v>
      </c>
      <c r="N231" s="139" t="s">
        <v>42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154</v>
      </c>
      <c r="AT231" s="142" t="s">
        <v>149</v>
      </c>
      <c r="AU231" s="142" t="s">
        <v>87</v>
      </c>
      <c r="AY231" s="15" t="s">
        <v>146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85</v>
      </c>
      <c r="BK231" s="143">
        <f>ROUND(I231*H231,2)</f>
        <v>0</v>
      </c>
      <c r="BL231" s="15" t="s">
        <v>155</v>
      </c>
      <c r="BM231" s="142" t="s">
        <v>307</v>
      </c>
    </row>
    <row r="232" spans="2:65" s="1" customFormat="1" ht="10">
      <c r="B232" s="30"/>
      <c r="D232" s="144" t="s">
        <v>156</v>
      </c>
      <c r="F232" s="145" t="s">
        <v>306</v>
      </c>
      <c r="I232" s="146"/>
      <c r="L232" s="30"/>
      <c r="M232" s="147"/>
      <c r="T232" s="54"/>
      <c r="AT232" s="15" t="s">
        <v>156</v>
      </c>
      <c r="AU232" s="15" t="s">
        <v>87</v>
      </c>
    </row>
    <row r="233" spans="2:65" s="1" customFormat="1" ht="21.75" customHeight="1">
      <c r="B233" s="30"/>
      <c r="C233" s="148" t="s">
        <v>308</v>
      </c>
      <c r="D233" s="148" t="s">
        <v>157</v>
      </c>
      <c r="E233" s="149" t="s">
        <v>309</v>
      </c>
      <c r="F233" s="150" t="s">
        <v>310</v>
      </c>
      <c r="G233" s="151" t="s">
        <v>299</v>
      </c>
      <c r="H233" s="152">
        <v>290</v>
      </c>
      <c r="I233" s="153"/>
      <c r="J233" s="154">
        <f>ROUND(I233*H233,2)</f>
        <v>0</v>
      </c>
      <c r="K233" s="150" t="s">
        <v>153</v>
      </c>
      <c r="L233" s="30"/>
      <c r="M233" s="155" t="s">
        <v>1</v>
      </c>
      <c r="N233" s="156" t="s">
        <v>42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155</v>
      </c>
      <c r="AT233" s="142" t="s">
        <v>157</v>
      </c>
      <c r="AU233" s="142" t="s">
        <v>87</v>
      </c>
      <c r="AY233" s="15" t="s">
        <v>146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85</v>
      </c>
      <c r="BK233" s="143">
        <f>ROUND(I233*H233,2)</f>
        <v>0</v>
      </c>
      <c r="BL233" s="15" t="s">
        <v>155</v>
      </c>
      <c r="BM233" s="142" t="s">
        <v>311</v>
      </c>
    </row>
    <row r="234" spans="2:65" s="1" customFormat="1" ht="10">
      <c r="B234" s="30"/>
      <c r="D234" s="144" t="s">
        <v>156</v>
      </c>
      <c r="F234" s="145" t="s">
        <v>310</v>
      </c>
      <c r="I234" s="146"/>
      <c r="L234" s="30"/>
      <c r="M234" s="147"/>
      <c r="T234" s="54"/>
      <c r="AT234" s="15" t="s">
        <v>156</v>
      </c>
      <c r="AU234" s="15" t="s">
        <v>87</v>
      </c>
    </row>
    <row r="235" spans="2:65" s="1" customFormat="1" ht="16.5" customHeight="1">
      <c r="B235" s="30"/>
      <c r="C235" s="130" t="s">
        <v>230</v>
      </c>
      <c r="D235" s="130" t="s">
        <v>149</v>
      </c>
      <c r="E235" s="131" t="s">
        <v>312</v>
      </c>
      <c r="F235" s="132" t="s">
        <v>313</v>
      </c>
      <c r="G235" s="133" t="s">
        <v>299</v>
      </c>
      <c r="H235" s="134">
        <v>160</v>
      </c>
      <c r="I235" s="135"/>
      <c r="J235" s="136">
        <f>ROUND(I235*H235,2)</f>
        <v>0</v>
      </c>
      <c r="K235" s="132" t="s">
        <v>1</v>
      </c>
      <c r="L235" s="137"/>
      <c r="M235" s="138" t="s">
        <v>1</v>
      </c>
      <c r="N235" s="139" t="s">
        <v>42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154</v>
      </c>
      <c r="AT235" s="142" t="s">
        <v>149</v>
      </c>
      <c r="AU235" s="142" t="s">
        <v>87</v>
      </c>
      <c r="AY235" s="15" t="s">
        <v>146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85</v>
      </c>
      <c r="BK235" s="143">
        <f>ROUND(I235*H235,2)</f>
        <v>0</v>
      </c>
      <c r="BL235" s="15" t="s">
        <v>155</v>
      </c>
      <c r="BM235" s="142" t="s">
        <v>314</v>
      </c>
    </row>
    <row r="236" spans="2:65" s="1" customFormat="1" ht="10">
      <c r="B236" s="30"/>
      <c r="D236" s="144" t="s">
        <v>156</v>
      </c>
      <c r="F236" s="145" t="s">
        <v>313</v>
      </c>
      <c r="I236" s="146"/>
      <c r="L236" s="30"/>
      <c r="M236" s="147"/>
      <c r="T236" s="54"/>
      <c r="AT236" s="15" t="s">
        <v>156</v>
      </c>
      <c r="AU236" s="15" t="s">
        <v>87</v>
      </c>
    </row>
    <row r="237" spans="2:65" s="1" customFormat="1" ht="16.5" customHeight="1">
      <c r="B237" s="30"/>
      <c r="C237" s="130" t="s">
        <v>315</v>
      </c>
      <c r="D237" s="130" t="s">
        <v>149</v>
      </c>
      <c r="E237" s="131" t="s">
        <v>316</v>
      </c>
      <c r="F237" s="132" t="s">
        <v>317</v>
      </c>
      <c r="G237" s="133" t="s">
        <v>299</v>
      </c>
      <c r="H237" s="134">
        <v>75</v>
      </c>
      <c r="I237" s="135"/>
      <c r="J237" s="136">
        <f>ROUND(I237*H237,2)</f>
        <v>0</v>
      </c>
      <c r="K237" s="132" t="s">
        <v>1</v>
      </c>
      <c r="L237" s="137"/>
      <c r="M237" s="138" t="s">
        <v>1</v>
      </c>
      <c r="N237" s="139" t="s">
        <v>42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154</v>
      </c>
      <c r="AT237" s="142" t="s">
        <v>149</v>
      </c>
      <c r="AU237" s="142" t="s">
        <v>87</v>
      </c>
      <c r="AY237" s="15" t="s">
        <v>146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85</v>
      </c>
      <c r="BK237" s="143">
        <f>ROUND(I237*H237,2)</f>
        <v>0</v>
      </c>
      <c r="BL237" s="15" t="s">
        <v>155</v>
      </c>
      <c r="BM237" s="142" t="s">
        <v>318</v>
      </c>
    </row>
    <row r="238" spans="2:65" s="1" customFormat="1" ht="10">
      <c r="B238" s="30"/>
      <c r="D238" s="144" t="s">
        <v>156</v>
      </c>
      <c r="F238" s="145" t="s">
        <v>317</v>
      </c>
      <c r="I238" s="146"/>
      <c r="L238" s="30"/>
      <c r="M238" s="147"/>
      <c r="T238" s="54"/>
      <c r="AT238" s="15" t="s">
        <v>156</v>
      </c>
      <c r="AU238" s="15" t="s">
        <v>87</v>
      </c>
    </row>
    <row r="239" spans="2:65" s="1" customFormat="1" ht="24.15" customHeight="1">
      <c r="B239" s="30"/>
      <c r="C239" s="148" t="s">
        <v>234</v>
      </c>
      <c r="D239" s="148" t="s">
        <v>157</v>
      </c>
      <c r="E239" s="149" t="s">
        <v>319</v>
      </c>
      <c r="F239" s="150" t="s">
        <v>320</v>
      </c>
      <c r="G239" s="151" t="s">
        <v>299</v>
      </c>
      <c r="H239" s="152">
        <v>235</v>
      </c>
      <c r="I239" s="153"/>
      <c r="J239" s="154">
        <f>ROUND(I239*H239,2)</f>
        <v>0</v>
      </c>
      <c r="K239" s="150" t="s">
        <v>153</v>
      </c>
      <c r="L239" s="30"/>
      <c r="M239" s="155" t="s">
        <v>1</v>
      </c>
      <c r="N239" s="156" t="s">
        <v>42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155</v>
      </c>
      <c r="AT239" s="142" t="s">
        <v>157</v>
      </c>
      <c r="AU239" s="142" t="s">
        <v>87</v>
      </c>
      <c r="AY239" s="15" t="s">
        <v>146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85</v>
      </c>
      <c r="BK239" s="143">
        <f>ROUND(I239*H239,2)</f>
        <v>0</v>
      </c>
      <c r="BL239" s="15" t="s">
        <v>155</v>
      </c>
      <c r="BM239" s="142" t="s">
        <v>321</v>
      </c>
    </row>
    <row r="240" spans="2:65" s="1" customFormat="1" ht="18">
      <c r="B240" s="30"/>
      <c r="D240" s="144" t="s">
        <v>156</v>
      </c>
      <c r="F240" s="145" t="s">
        <v>320</v>
      </c>
      <c r="I240" s="146"/>
      <c r="L240" s="30"/>
      <c r="M240" s="147"/>
      <c r="T240" s="54"/>
      <c r="AT240" s="15" t="s">
        <v>156</v>
      </c>
      <c r="AU240" s="15" t="s">
        <v>87</v>
      </c>
    </row>
    <row r="241" spans="2:65" s="1" customFormat="1" ht="16.5" customHeight="1">
      <c r="B241" s="30"/>
      <c r="C241" s="130" t="s">
        <v>322</v>
      </c>
      <c r="D241" s="130" t="s">
        <v>149</v>
      </c>
      <c r="E241" s="131" t="s">
        <v>323</v>
      </c>
      <c r="F241" s="132" t="s">
        <v>324</v>
      </c>
      <c r="G241" s="133" t="s">
        <v>299</v>
      </c>
      <c r="H241" s="134">
        <v>35</v>
      </c>
      <c r="I241" s="135"/>
      <c r="J241" s="136">
        <f>ROUND(I241*H241,2)</f>
        <v>0</v>
      </c>
      <c r="K241" s="132" t="s">
        <v>1</v>
      </c>
      <c r="L241" s="137"/>
      <c r="M241" s="138" t="s">
        <v>1</v>
      </c>
      <c r="N241" s="139" t="s">
        <v>42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154</v>
      </c>
      <c r="AT241" s="142" t="s">
        <v>149</v>
      </c>
      <c r="AU241" s="142" t="s">
        <v>87</v>
      </c>
      <c r="AY241" s="15" t="s">
        <v>146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85</v>
      </c>
      <c r="BK241" s="143">
        <f>ROUND(I241*H241,2)</f>
        <v>0</v>
      </c>
      <c r="BL241" s="15" t="s">
        <v>155</v>
      </c>
      <c r="BM241" s="142" t="s">
        <v>325</v>
      </c>
    </row>
    <row r="242" spans="2:65" s="1" customFormat="1" ht="10">
      <c r="B242" s="30"/>
      <c r="D242" s="144" t="s">
        <v>156</v>
      </c>
      <c r="F242" s="145" t="s">
        <v>324</v>
      </c>
      <c r="I242" s="146"/>
      <c r="L242" s="30"/>
      <c r="M242" s="147"/>
      <c r="T242" s="54"/>
      <c r="AT242" s="15" t="s">
        <v>156</v>
      </c>
      <c r="AU242" s="15" t="s">
        <v>87</v>
      </c>
    </row>
    <row r="243" spans="2:65" s="1" customFormat="1" ht="24.15" customHeight="1">
      <c r="B243" s="30"/>
      <c r="C243" s="148" t="s">
        <v>237</v>
      </c>
      <c r="D243" s="148" t="s">
        <v>157</v>
      </c>
      <c r="E243" s="149" t="s">
        <v>326</v>
      </c>
      <c r="F243" s="150" t="s">
        <v>327</v>
      </c>
      <c r="G243" s="151" t="s">
        <v>299</v>
      </c>
      <c r="H243" s="152">
        <v>35</v>
      </c>
      <c r="I243" s="153"/>
      <c r="J243" s="154">
        <f>ROUND(I243*H243,2)</f>
        <v>0</v>
      </c>
      <c r="K243" s="150" t="s">
        <v>153</v>
      </c>
      <c r="L243" s="30"/>
      <c r="M243" s="155" t="s">
        <v>1</v>
      </c>
      <c r="N243" s="156" t="s">
        <v>42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155</v>
      </c>
      <c r="AT243" s="142" t="s">
        <v>157</v>
      </c>
      <c r="AU243" s="142" t="s">
        <v>87</v>
      </c>
      <c r="AY243" s="15" t="s">
        <v>146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85</v>
      </c>
      <c r="BK243" s="143">
        <f>ROUND(I243*H243,2)</f>
        <v>0</v>
      </c>
      <c r="BL243" s="15" t="s">
        <v>155</v>
      </c>
      <c r="BM243" s="142" t="s">
        <v>328</v>
      </c>
    </row>
    <row r="244" spans="2:65" s="1" customFormat="1" ht="18">
      <c r="B244" s="30"/>
      <c r="D244" s="144" t="s">
        <v>156</v>
      </c>
      <c r="F244" s="145" t="s">
        <v>327</v>
      </c>
      <c r="I244" s="146"/>
      <c r="L244" s="30"/>
      <c r="M244" s="147"/>
      <c r="T244" s="54"/>
      <c r="AT244" s="15" t="s">
        <v>156</v>
      </c>
      <c r="AU244" s="15" t="s">
        <v>87</v>
      </c>
    </row>
    <row r="245" spans="2:65" s="1" customFormat="1" ht="24.15" customHeight="1">
      <c r="B245" s="30"/>
      <c r="C245" s="130" t="s">
        <v>329</v>
      </c>
      <c r="D245" s="130" t="s">
        <v>149</v>
      </c>
      <c r="E245" s="131" t="s">
        <v>330</v>
      </c>
      <c r="F245" s="132" t="s">
        <v>331</v>
      </c>
      <c r="G245" s="133" t="s">
        <v>299</v>
      </c>
      <c r="H245" s="134">
        <v>35</v>
      </c>
      <c r="I245" s="135"/>
      <c r="J245" s="136">
        <f>ROUND(I245*H245,2)</f>
        <v>0</v>
      </c>
      <c r="K245" s="132" t="s">
        <v>153</v>
      </c>
      <c r="L245" s="137"/>
      <c r="M245" s="138" t="s">
        <v>1</v>
      </c>
      <c r="N245" s="139" t="s">
        <v>42</v>
      </c>
      <c r="P245" s="140">
        <f>O245*H245</f>
        <v>0</v>
      </c>
      <c r="Q245" s="140">
        <v>6.9999999999999994E-5</v>
      </c>
      <c r="R245" s="140">
        <f>Q245*H245</f>
        <v>2.4499999999999999E-3</v>
      </c>
      <c r="S245" s="140">
        <v>0</v>
      </c>
      <c r="T245" s="141">
        <f>S245*H245</f>
        <v>0</v>
      </c>
      <c r="AR245" s="142" t="s">
        <v>154</v>
      </c>
      <c r="AT245" s="142" t="s">
        <v>149</v>
      </c>
      <c r="AU245" s="142" t="s">
        <v>87</v>
      </c>
      <c r="AY245" s="15" t="s">
        <v>146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85</v>
      </c>
      <c r="BK245" s="143">
        <f>ROUND(I245*H245,2)</f>
        <v>0</v>
      </c>
      <c r="BL245" s="15" t="s">
        <v>155</v>
      </c>
      <c r="BM245" s="142" t="s">
        <v>332</v>
      </c>
    </row>
    <row r="246" spans="2:65" s="1" customFormat="1" ht="18">
      <c r="B246" s="30"/>
      <c r="D246" s="144" t="s">
        <v>156</v>
      </c>
      <c r="F246" s="145" t="s">
        <v>331</v>
      </c>
      <c r="I246" s="146"/>
      <c r="L246" s="30"/>
      <c r="M246" s="147"/>
      <c r="T246" s="54"/>
      <c r="AT246" s="15" t="s">
        <v>156</v>
      </c>
      <c r="AU246" s="15" t="s">
        <v>87</v>
      </c>
    </row>
    <row r="247" spans="2:65" s="1" customFormat="1" ht="33" customHeight="1">
      <c r="B247" s="30"/>
      <c r="C247" s="148" t="s">
        <v>241</v>
      </c>
      <c r="D247" s="148" t="s">
        <v>157</v>
      </c>
      <c r="E247" s="149" t="s">
        <v>333</v>
      </c>
      <c r="F247" s="150" t="s">
        <v>334</v>
      </c>
      <c r="G247" s="151" t="s">
        <v>299</v>
      </c>
      <c r="H247" s="152">
        <v>35</v>
      </c>
      <c r="I247" s="153"/>
      <c r="J247" s="154">
        <f>ROUND(I247*H247,2)</f>
        <v>0</v>
      </c>
      <c r="K247" s="150" t="s">
        <v>153</v>
      </c>
      <c r="L247" s="30"/>
      <c r="M247" s="155" t="s">
        <v>1</v>
      </c>
      <c r="N247" s="156" t="s">
        <v>42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155</v>
      </c>
      <c r="AT247" s="142" t="s">
        <v>157</v>
      </c>
      <c r="AU247" s="142" t="s">
        <v>87</v>
      </c>
      <c r="AY247" s="15" t="s">
        <v>146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85</v>
      </c>
      <c r="BK247" s="143">
        <f>ROUND(I247*H247,2)</f>
        <v>0</v>
      </c>
      <c r="BL247" s="15" t="s">
        <v>155</v>
      </c>
      <c r="BM247" s="142" t="s">
        <v>335</v>
      </c>
    </row>
    <row r="248" spans="2:65" s="1" customFormat="1" ht="18">
      <c r="B248" s="30"/>
      <c r="D248" s="144" t="s">
        <v>156</v>
      </c>
      <c r="F248" s="145" t="s">
        <v>334</v>
      </c>
      <c r="I248" s="146"/>
      <c r="L248" s="30"/>
      <c r="M248" s="147"/>
      <c r="T248" s="54"/>
      <c r="AT248" s="15" t="s">
        <v>156</v>
      </c>
      <c r="AU248" s="15" t="s">
        <v>87</v>
      </c>
    </row>
    <row r="249" spans="2:65" s="1" customFormat="1" ht="16.5" customHeight="1">
      <c r="B249" s="30"/>
      <c r="C249" s="130" t="s">
        <v>336</v>
      </c>
      <c r="D249" s="130" t="s">
        <v>149</v>
      </c>
      <c r="E249" s="131" t="s">
        <v>337</v>
      </c>
      <c r="F249" s="132" t="s">
        <v>338</v>
      </c>
      <c r="G249" s="133" t="s">
        <v>152</v>
      </c>
      <c r="H249" s="134">
        <v>1</v>
      </c>
      <c r="I249" s="135"/>
      <c r="J249" s="136">
        <f>ROUND(I249*H249,2)</f>
        <v>0</v>
      </c>
      <c r="K249" s="132" t="s">
        <v>1</v>
      </c>
      <c r="L249" s="137"/>
      <c r="M249" s="138" t="s">
        <v>1</v>
      </c>
      <c r="N249" s="139" t="s">
        <v>42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154</v>
      </c>
      <c r="AT249" s="142" t="s">
        <v>149</v>
      </c>
      <c r="AU249" s="142" t="s">
        <v>87</v>
      </c>
      <c r="AY249" s="15" t="s">
        <v>146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85</v>
      </c>
      <c r="BK249" s="143">
        <f>ROUND(I249*H249,2)</f>
        <v>0</v>
      </c>
      <c r="BL249" s="15" t="s">
        <v>155</v>
      </c>
      <c r="BM249" s="142" t="s">
        <v>339</v>
      </c>
    </row>
    <row r="250" spans="2:65" s="1" customFormat="1" ht="10">
      <c r="B250" s="30"/>
      <c r="D250" s="144" t="s">
        <v>156</v>
      </c>
      <c r="F250" s="145" t="s">
        <v>338</v>
      </c>
      <c r="I250" s="146"/>
      <c r="L250" s="30"/>
      <c r="M250" s="147"/>
      <c r="T250" s="54"/>
      <c r="AT250" s="15" t="s">
        <v>156</v>
      </c>
      <c r="AU250" s="15" t="s">
        <v>87</v>
      </c>
    </row>
    <row r="251" spans="2:65" s="1" customFormat="1" ht="16.5" customHeight="1">
      <c r="B251" s="30"/>
      <c r="C251" s="148" t="s">
        <v>244</v>
      </c>
      <c r="D251" s="148" t="s">
        <v>157</v>
      </c>
      <c r="E251" s="149" t="s">
        <v>340</v>
      </c>
      <c r="F251" s="150" t="s">
        <v>341</v>
      </c>
      <c r="G251" s="151" t="s">
        <v>163</v>
      </c>
      <c r="H251" s="152">
        <v>1</v>
      </c>
      <c r="I251" s="153"/>
      <c r="J251" s="154">
        <f>ROUND(I251*H251,2)</f>
        <v>0</v>
      </c>
      <c r="K251" s="150" t="s">
        <v>1</v>
      </c>
      <c r="L251" s="30"/>
      <c r="M251" s="155" t="s">
        <v>1</v>
      </c>
      <c r="N251" s="156" t="s">
        <v>42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155</v>
      </c>
      <c r="AT251" s="142" t="s">
        <v>157</v>
      </c>
      <c r="AU251" s="142" t="s">
        <v>87</v>
      </c>
      <c r="AY251" s="15" t="s">
        <v>146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85</v>
      </c>
      <c r="BK251" s="143">
        <f>ROUND(I251*H251,2)</f>
        <v>0</v>
      </c>
      <c r="BL251" s="15" t="s">
        <v>155</v>
      </c>
      <c r="BM251" s="142" t="s">
        <v>342</v>
      </c>
    </row>
    <row r="252" spans="2:65" s="1" customFormat="1" ht="10">
      <c r="B252" s="30"/>
      <c r="D252" s="144" t="s">
        <v>156</v>
      </c>
      <c r="F252" s="145" t="s">
        <v>341</v>
      </c>
      <c r="I252" s="146"/>
      <c r="L252" s="30"/>
      <c r="M252" s="147"/>
      <c r="T252" s="54"/>
      <c r="AT252" s="15" t="s">
        <v>156</v>
      </c>
      <c r="AU252" s="15" t="s">
        <v>87</v>
      </c>
    </row>
    <row r="253" spans="2:65" s="1" customFormat="1" ht="16.5" customHeight="1">
      <c r="B253" s="30"/>
      <c r="C253" s="130" t="s">
        <v>343</v>
      </c>
      <c r="D253" s="130" t="s">
        <v>149</v>
      </c>
      <c r="E253" s="131" t="s">
        <v>344</v>
      </c>
      <c r="F253" s="132" t="s">
        <v>345</v>
      </c>
      <c r="G253" s="133" t="s">
        <v>152</v>
      </c>
      <c r="H253" s="134">
        <v>110</v>
      </c>
      <c r="I253" s="135"/>
      <c r="J253" s="136">
        <f>ROUND(I253*H253,2)</f>
        <v>0</v>
      </c>
      <c r="K253" s="132" t="s">
        <v>1</v>
      </c>
      <c r="L253" s="137"/>
      <c r="M253" s="138" t="s">
        <v>1</v>
      </c>
      <c r="N253" s="139" t="s">
        <v>42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154</v>
      </c>
      <c r="AT253" s="142" t="s">
        <v>149</v>
      </c>
      <c r="AU253" s="142" t="s">
        <v>87</v>
      </c>
      <c r="AY253" s="15" t="s">
        <v>146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85</v>
      </c>
      <c r="BK253" s="143">
        <f>ROUND(I253*H253,2)</f>
        <v>0</v>
      </c>
      <c r="BL253" s="15" t="s">
        <v>155</v>
      </c>
      <c r="BM253" s="142" t="s">
        <v>346</v>
      </c>
    </row>
    <row r="254" spans="2:65" s="1" customFormat="1" ht="10">
      <c r="B254" s="30"/>
      <c r="D254" s="144" t="s">
        <v>156</v>
      </c>
      <c r="F254" s="145" t="s">
        <v>345</v>
      </c>
      <c r="I254" s="146"/>
      <c r="L254" s="30"/>
      <c r="M254" s="147"/>
      <c r="T254" s="54"/>
      <c r="AT254" s="15" t="s">
        <v>156</v>
      </c>
      <c r="AU254" s="15" t="s">
        <v>87</v>
      </c>
    </row>
    <row r="255" spans="2:65" s="1" customFormat="1" ht="16.5" customHeight="1">
      <c r="B255" s="30"/>
      <c r="C255" s="130" t="s">
        <v>248</v>
      </c>
      <c r="D255" s="130" t="s">
        <v>149</v>
      </c>
      <c r="E255" s="131" t="s">
        <v>347</v>
      </c>
      <c r="F255" s="132" t="s">
        <v>348</v>
      </c>
      <c r="G255" s="133" t="s">
        <v>152</v>
      </c>
      <c r="H255" s="134">
        <v>40</v>
      </c>
      <c r="I255" s="135"/>
      <c r="J255" s="136">
        <f>ROUND(I255*H255,2)</f>
        <v>0</v>
      </c>
      <c r="K255" s="132" t="s">
        <v>1</v>
      </c>
      <c r="L255" s="137"/>
      <c r="M255" s="138" t="s">
        <v>1</v>
      </c>
      <c r="N255" s="139" t="s">
        <v>42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154</v>
      </c>
      <c r="AT255" s="142" t="s">
        <v>149</v>
      </c>
      <c r="AU255" s="142" t="s">
        <v>87</v>
      </c>
      <c r="AY255" s="15" t="s">
        <v>146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85</v>
      </c>
      <c r="BK255" s="143">
        <f>ROUND(I255*H255,2)</f>
        <v>0</v>
      </c>
      <c r="BL255" s="15" t="s">
        <v>155</v>
      </c>
      <c r="BM255" s="142" t="s">
        <v>349</v>
      </c>
    </row>
    <row r="256" spans="2:65" s="1" customFormat="1" ht="10">
      <c r="B256" s="30"/>
      <c r="D256" s="144" t="s">
        <v>156</v>
      </c>
      <c r="F256" s="145" t="s">
        <v>348</v>
      </c>
      <c r="I256" s="146"/>
      <c r="L256" s="30"/>
      <c r="M256" s="147"/>
      <c r="T256" s="54"/>
      <c r="AT256" s="15" t="s">
        <v>156</v>
      </c>
      <c r="AU256" s="15" t="s">
        <v>87</v>
      </c>
    </row>
    <row r="257" spans="2:65" s="1" customFormat="1" ht="24.15" customHeight="1">
      <c r="B257" s="30"/>
      <c r="C257" s="148" t="s">
        <v>350</v>
      </c>
      <c r="D257" s="148" t="s">
        <v>157</v>
      </c>
      <c r="E257" s="149" t="s">
        <v>351</v>
      </c>
      <c r="F257" s="150" t="s">
        <v>352</v>
      </c>
      <c r="G257" s="151" t="s">
        <v>152</v>
      </c>
      <c r="H257" s="152">
        <v>150</v>
      </c>
      <c r="I257" s="153"/>
      <c r="J257" s="154">
        <f>ROUND(I257*H257,2)</f>
        <v>0</v>
      </c>
      <c r="K257" s="150" t="s">
        <v>153</v>
      </c>
      <c r="L257" s="30"/>
      <c r="M257" s="155" t="s">
        <v>1</v>
      </c>
      <c r="N257" s="156" t="s">
        <v>42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155</v>
      </c>
      <c r="AT257" s="142" t="s">
        <v>157</v>
      </c>
      <c r="AU257" s="142" t="s">
        <v>87</v>
      </c>
      <c r="AY257" s="15" t="s">
        <v>146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85</v>
      </c>
      <c r="BK257" s="143">
        <f>ROUND(I257*H257,2)</f>
        <v>0</v>
      </c>
      <c r="BL257" s="15" t="s">
        <v>155</v>
      </c>
      <c r="BM257" s="142" t="s">
        <v>353</v>
      </c>
    </row>
    <row r="258" spans="2:65" s="1" customFormat="1" ht="10">
      <c r="B258" s="30"/>
      <c r="D258" s="144" t="s">
        <v>156</v>
      </c>
      <c r="F258" s="145" t="s">
        <v>352</v>
      </c>
      <c r="I258" s="146"/>
      <c r="L258" s="30"/>
      <c r="M258" s="147"/>
      <c r="T258" s="54"/>
      <c r="AT258" s="15" t="s">
        <v>156</v>
      </c>
      <c r="AU258" s="15" t="s">
        <v>87</v>
      </c>
    </row>
    <row r="259" spans="2:65" s="1" customFormat="1" ht="16.5" customHeight="1">
      <c r="B259" s="30"/>
      <c r="C259" s="130" t="s">
        <v>252</v>
      </c>
      <c r="D259" s="130" t="s">
        <v>149</v>
      </c>
      <c r="E259" s="131" t="s">
        <v>354</v>
      </c>
      <c r="F259" s="132" t="s">
        <v>355</v>
      </c>
      <c r="G259" s="133" t="s">
        <v>299</v>
      </c>
      <c r="H259" s="134">
        <v>10</v>
      </c>
      <c r="I259" s="135"/>
      <c r="J259" s="136">
        <f>ROUND(I259*H259,2)</f>
        <v>0</v>
      </c>
      <c r="K259" s="132" t="s">
        <v>153</v>
      </c>
      <c r="L259" s="137"/>
      <c r="M259" s="138" t="s">
        <v>1</v>
      </c>
      <c r="N259" s="139" t="s">
        <v>42</v>
      </c>
      <c r="P259" s="140">
        <f>O259*H259</f>
        <v>0</v>
      </c>
      <c r="Q259" s="140">
        <v>3.8999999999999999E-4</v>
      </c>
      <c r="R259" s="140">
        <f>Q259*H259</f>
        <v>3.8999999999999998E-3</v>
      </c>
      <c r="S259" s="140">
        <v>0</v>
      </c>
      <c r="T259" s="141">
        <f>S259*H259</f>
        <v>0</v>
      </c>
      <c r="AR259" s="142" t="s">
        <v>154</v>
      </c>
      <c r="AT259" s="142" t="s">
        <v>149</v>
      </c>
      <c r="AU259" s="142" t="s">
        <v>87</v>
      </c>
      <c r="AY259" s="15" t="s">
        <v>146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85</v>
      </c>
      <c r="BK259" s="143">
        <f>ROUND(I259*H259,2)</f>
        <v>0</v>
      </c>
      <c r="BL259" s="15" t="s">
        <v>155</v>
      </c>
      <c r="BM259" s="142" t="s">
        <v>356</v>
      </c>
    </row>
    <row r="260" spans="2:65" s="1" customFormat="1" ht="10">
      <c r="B260" s="30"/>
      <c r="D260" s="144" t="s">
        <v>156</v>
      </c>
      <c r="F260" s="145" t="s">
        <v>355</v>
      </c>
      <c r="I260" s="146"/>
      <c r="L260" s="30"/>
      <c r="M260" s="147"/>
      <c r="T260" s="54"/>
      <c r="AT260" s="15" t="s">
        <v>156</v>
      </c>
      <c r="AU260" s="15" t="s">
        <v>87</v>
      </c>
    </row>
    <row r="261" spans="2:65" s="12" customFormat="1" ht="10">
      <c r="B261" s="157"/>
      <c r="D261" s="144" t="s">
        <v>261</v>
      </c>
      <c r="E261" s="158" t="s">
        <v>1</v>
      </c>
      <c r="F261" s="159" t="s">
        <v>357</v>
      </c>
      <c r="H261" s="160">
        <v>10</v>
      </c>
      <c r="I261" s="161"/>
      <c r="L261" s="157"/>
      <c r="M261" s="162"/>
      <c r="T261" s="163"/>
      <c r="AT261" s="158" t="s">
        <v>261</v>
      </c>
      <c r="AU261" s="158" t="s">
        <v>87</v>
      </c>
      <c r="AV261" s="12" t="s">
        <v>87</v>
      </c>
      <c r="AW261" s="12" t="s">
        <v>33</v>
      </c>
      <c r="AX261" s="12" t="s">
        <v>77</v>
      </c>
      <c r="AY261" s="158" t="s">
        <v>146</v>
      </c>
    </row>
    <row r="262" spans="2:65" s="13" customFormat="1" ht="10">
      <c r="B262" s="164"/>
      <c r="D262" s="144" t="s">
        <v>261</v>
      </c>
      <c r="E262" s="165" t="s">
        <v>1</v>
      </c>
      <c r="F262" s="166" t="s">
        <v>263</v>
      </c>
      <c r="H262" s="167">
        <v>10</v>
      </c>
      <c r="I262" s="168"/>
      <c r="L262" s="164"/>
      <c r="M262" s="169"/>
      <c r="T262" s="170"/>
      <c r="AT262" s="165" t="s">
        <v>261</v>
      </c>
      <c r="AU262" s="165" t="s">
        <v>87</v>
      </c>
      <c r="AV262" s="13" t="s">
        <v>155</v>
      </c>
      <c r="AW262" s="13" t="s">
        <v>33</v>
      </c>
      <c r="AX262" s="13" t="s">
        <v>85</v>
      </c>
      <c r="AY262" s="165" t="s">
        <v>146</v>
      </c>
    </row>
    <row r="263" spans="2:65" s="1" customFormat="1" ht="16.5" customHeight="1">
      <c r="B263" s="30"/>
      <c r="C263" s="148" t="s">
        <v>358</v>
      </c>
      <c r="D263" s="148" t="s">
        <v>157</v>
      </c>
      <c r="E263" s="149" t="s">
        <v>359</v>
      </c>
      <c r="F263" s="150" t="s">
        <v>360</v>
      </c>
      <c r="G263" s="151" t="s">
        <v>299</v>
      </c>
      <c r="H263" s="152">
        <v>10</v>
      </c>
      <c r="I263" s="153"/>
      <c r="J263" s="154">
        <f>ROUND(I263*H263,2)</f>
        <v>0</v>
      </c>
      <c r="K263" s="150" t="s">
        <v>153</v>
      </c>
      <c r="L263" s="30"/>
      <c r="M263" s="155" t="s">
        <v>1</v>
      </c>
      <c r="N263" s="156" t="s">
        <v>42</v>
      </c>
      <c r="P263" s="140">
        <f>O263*H263</f>
        <v>0</v>
      </c>
      <c r="Q263" s="140">
        <v>0</v>
      </c>
      <c r="R263" s="140">
        <f>Q263*H263</f>
        <v>0</v>
      </c>
      <c r="S263" s="140">
        <v>0</v>
      </c>
      <c r="T263" s="141">
        <f>S263*H263</f>
        <v>0</v>
      </c>
      <c r="AR263" s="142" t="s">
        <v>155</v>
      </c>
      <c r="AT263" s="142" t="s">
        <v>157</v>
      </c>
      <c r="AU263" s="142" t="s">
        <v>87</v>
      </c>
      <c r="AY263" s="15" t="s">
        <v>146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5" t="s">
        <v>85</v>
      </c>
      <c r="BK263" s="143">
        <f>ROUND(I263*H263,2)</f>
        <v>0</v>
      </c>
      <c r="BL263" s="15" t="s">
        <v>155</v>
      </c>
      <c r="BM263" s="142" t="s">
        <v>361</v>
      </c>
    </row>
    <row r="264" spans="2:65" s="1" customFormat="1" ht="10">
      <c r="B264" s="30"/>
      <c r="D264" s="144" t="s">
        <v>156</v>
      </c>
      <c r="F264" s="145" t="s">
        <v>360</v>
      </c>
      <c r="I264" s="146"/>
      <c r="L264" s="30"/>
      <c r="M264" s="147"/>
      <c r="T264" s="54"/>
      <c r="AT264" s="15" t="s">
        <v>156</v>
      </c>
      <c r="AU264" s="15" t="s">
        <v>87</v>
      </c>
    </row>
    <row r="265" spans="2:65" s="1" customFormat="1" ht="16.5" customHeight="1">
      <c r="B265" s="30"/>
      <c r="C265" s="130" t="s">
        <v>256</v>
      </c>
      <c r="D265" s="130" t="s">
        <v>149</v>
      </c>
      <c r="E265" s="131" t="s">
        <v>362</v>
      </c>
      <c r="F265" s="132" t="s">
        <v>363</v>
      </c>
      <c r="G265" s="133" t="s">
        <v>163</v>
      </c>
      <c r="H265" s="134">
        <v>3</v>
      </c>
      <c r="I265" s="135"/>
      <c r="J265" s="136">
        <f>ROUND(I265*H265,2)</f>
        <v>0</v>
      </c>
      <c r="K265" s="132" t="s">
        <v>1</v>
      </c>
      <c r="L265" s="137"/>
      <c r="M265" s="138" t="s">
        <v>1</v>
      </c>
      <c r="N265" s="139" t="s">
        <v>42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154</v>
      </c>
      <c r="AT265" s="142" t="s">
        <v>149</v>
      </c>
      <c r="AU265" s="142" t="s">
        <v>87</v>
      </c>
      <c r="AY265" s="15" t="s">
        <v>146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85</v>
      </c>
      <c r="BK265" s="143">
        <f>ROUND(I265*H265,2)</f>
        <v>0</v>
      </c>
      <c r="BL265" s="15" t="s">
        <v>155</v>
      </c>
      <c r="BM265" s="142" t="s">
        <v>364</v>
      </c>
    </row>
    <row r="266" spans="2:65" s="1" customFormat="1" ht="10">
      <c r="B266" s="30"/>
      <c r="D266" s="144" t="s">
        <v>156</v>
      </c>
      <c r="F266" s="145" t="s">
        <v>363</v>
      </c>
      <c r="I266" s="146"/>
      <c r="L266" s="30"/>
      <c r="M266" s="147"/>
      <c r="T266" s="54"/>
      <c r="AT266" s="15" t="s">
        <v>156</v>
      </c>
      <c r="AU266" s="15" t="s">
        <v>87</v>
      </c>
    </row>
    <row r="267" spans="2:65" s="1" customFormat="1" ht="16.5" customHeight="1">
      <c r="B267" s="30"/>
      <c r="C267" s="148" t="s">
        <v>365</v>
      </c>
      <c r="D267" s="148" t="s">
        <v>157</v>
      </c>
      <c r="E267" s="149" t="s">
        <v>366</v>
      </c>
      <c r="F267" s="150" t="s">
        <v>367</v>
      </c>
      <c r="G267" s="151" t="s">
        <v>152</v>
      </c>
      <c r="H267" s="152">
        <v>3</v>
      </c>
      <c r="I267" s="153"/>
      <c r="J267" s="154">
        <f>ROUND(I267*H267,2)</f>
        <v>0</v>
      </c>
      <c r="K267" s="150" t="s">
        <v>153</v>
      </c>
      <c r="L267" s="30"/>
      <c r="M267" s="155" t="s">
        <v>1</v>
      </c>
      <c r="N267" s="156" t="s">
        <v>42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155</v>
      </c>
      <c r="AT267" s="142" t="s">
        <v>157</v>
      </c>
      <c r="AU267" s="142" t="s">
        <v>87</v>
      </c>
      <c r="AY267" s="15" t="s">
        <v>146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5" t="s">
        <v>85</v>
      </c>
      <c r="BK267" s="143">
        <f>ROUND(I267*H267,2)</f>
        <v>0</v>
      </c>
      <c r="BL267" s="15" t="s">
        <v>155</v>
      </c>
      <c r="BM267" s="142" t="s">
        <v>368</v>
      </c>
    </row>
    <row r="268" spans="2:65" s="1" customFormat="1" ht="10">
      <c r="B268" s="30"/>
      <c r="D268" s="144" t="s">
        <v>156</v>
      </c>
      <c r="F268" s="145" t="s">
        <v>367</v>
      </c>
      <c r="I268" s="146"/>
      <c r="L268" s="30"/>
      <c r="M268" s="147"/>
      <c r="T268" s="54"/>
      <c r="AT268" s="15" t="s">
        <v>156</v>
      </c>
      <c r="AU268" s="15" t="s">
        <v>87</v>
      </c>
    </row>
    <row r="269" spans="2:65" s="1" customFormat="1" ht="21.75" customHeight="1">
      <c r="B269" s="30"/>
      <c r="C269" s="130" t="s">
        <v>260</v>
      </c>
      <c r="D269" s="130" t="s">
        <v>149</v>
      </c>
      <c r="E269" s="131" t="s">
        <v>369</v>
      </c>
      <c r="F269" s="132" t="s">
        <v>370</v>
      </c>
      <c r="G269" s="133" t="s">
        <v>299</v>
      </c>
      <c r="H269" s="134">
        <v>30</v>
      </c>
      <c r="I269" s="135"/>
      <c r="J269" s="136">
        <f>ROUND(I269*H269,2)</f>
        <v>0</v>
      </c>
      <c r="K269" s="132" t="s">
        <v>371</v>
      </c>
      <c r="L269" s="137"/>
      <c r="M269" s="138" t="s">
        <v>1</v>
      </c>
      <c r="N269" s="139" t="s">
        <v>42</v>
      </c>
      <c r="P269" s="140">
        <f>O269*H269</f>
        <v>0</v>
      </c>
      <c r="Q269" s="140">
        <v>0</v>
      </c>
      <c r="R269" s="140">
        <f>Q269*H269</f>
        <v>0</v>
      </c>
      <c r="S269" s="140">
        <v>0</v>
      </c>
      <c r="T269" s="141">
        <f>S269*H269</f>
        <v>0</v>
      </c>
      <c r="AR269" s="142" t="s">
        <v>154</v>
      </c>
      <c r="AT269" s="142" t="s">
        <v>149</v>
      </c>
      <c r="AU269" s="142" t="s">
        <v>87</v>
      </c>
      <c r="AY269" s="15" t="s">
        <v>146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5" t="s">
        <v>85</v>
      </c>
      <c r="BK269" s="143">
        <f>ROUND(I269*H269,2)</f>
        <v>0</v>
      </c>
      <c r="BL269" s="15" t="s">
        <v>155</v>
      </c>
      <c r="BM269" s="142" t="s">
        <v>372</v>
      </c>
    </row>
    <row r="270" spans="2:65" s="1" customFormat="1" ht="10">
      <c r="B270" s="30"/>
      <c r="D270" s="144" t="s">
        <v>156</v>
      </c>
      <c r="F270" s="145" t="s">
        <v>370</v>
      </c>
      <c r="I270" s="146"/>
      <c r="L270" s="30"/>
      <c r="M270" s="147"/>
      <c r="T270" s="54"/>
      <c r="AT270" s="15" t="s">
        <v>156</v>
      </c>
      <c r="AU270" s="15" t="s">
        <v>87</v>
      </c>
    </row>
    <row r="271" spans="2:65" s="1" customFormat="1" ht="24.15" customHeight="1">
      <c r="B271" s="30"/>
      <c r="C271" s="148" t="s">
        <v>373</v>
      </c>
      <c r="D271" s="148" t="s">
        <v>157</v>
      </c>
      <c r="E271" s="149" t="s">
        <v>374</v>
      </c>
      <c r="F271" s="150" t="s">
        <v>375</v>
      </c>
      <c r="G271" s="151" t="s">
        <v>299</v>
      </c>
      <c r="H271" s="152">
        <v>30</v>
      </c>
      <c r="I271" s="153"/>
      <c r="J271" s="154">
        <f>ROUND(I271*H271,2)</f>
        <v>0</v>
      </c>
      <c r="K271" s="150" t="s">
        <v>153</v>
      </c>
      <c r="L271" s="30"/>
      <c r="M271" s="155" t="s">
        <v>1</v>
      </c>
      <c r="N271" s="156" t="s">
        <v>42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155</v>
      </c>
      <c r="AT271" s="142" t="s">
        <v>157</v>
      </c>
      <c r="AU271" s="142" t="s">
        <v>87</v>
      </c>
      <c r="AY271" s="15" t="s">
        <v>146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5" t="s">
        <v>85</v>
      </c>
      <c r="BK271" s="143">
        <f>ROUND(I271*H271,2)</f>
        <v>0</v>
      </c>
      <c r="BL271" s="15" t="s">
        <v>155</v>
      </c>
      <c r="BM271" s="142" t="s">
        <v>376</v>
      </c>
    </row>
    <row r="272" spans="2:65" s="1" customFormat="1" ht="18">
      <c r="B272" s="30"/>
      <c r="D272" s="144" t="s">
        <v>156</v>
      </c>
      <c r="F272" s="145" t="s">
        <v>375</v>
      </c>
      <c r="I272" s="146"/>
      <c r="L272" s="30"/>
      <c r="M272" s="147"/>
      <c r="T272" s="54"/>
      <c r="AT272" s="15" t="s">
        <v>156</v>
      </c>
      <c r="AU272" s="15" t="s">
        <v>87</v>
      </c>
    </row>
    <row r="273" spans="2:65" s="1" customFormat="1" ht="24.15" customHeight="1">
      <c r="B273" s="30"/>
      <c r="C273" s="148" t="s">
        <v>267</v>
      </c>
      <c r="D273" s="148" t="s">
        <v>157</v>
      </c>
      <c r="E273" s="149" t="s">
        <v>377</v>
      </c>
      <c r="F273" s="150" t="s">
        <v>378</v>
      </c>
      <c r="G273" s="151" t="s">
        <v>299</v>
      </c>
      <c r="H273" s="152">
        <v>25</v>
      </c>
      <c r="I273" s="153"/>
      <c r="J273" s="154">
        <f>ROUND(I273*H273,2)</f>
        <v>0</v>
      </c>
      <c r="K273" s="150" t="s">
        <v>153</v>
      </c>
      <c r="L273" s="30"/>
      <c r="M273" s="155" t="s">
        <v>1</v>
      </c>
      <c r="N273" s="156" t="s">
        <v>42</v>
      </c>
      <c r="P273" s="140">
        <f>O273*H273</f>
        <v>0</v>
      </c>
      <c r="Q273" s="140">
        <v>0</v>
      </c>
      <c r="R273" s="140">
        <f>Q273*H273</f>
        <v>0</v>
      </c>
      <c r="S273" s="140">
        <v>2E-3</v>
      </c>
      <c r="T273" s="141">
        <f>S273*H273</f>
        <v>0.05</v>
      </c>
      <c r="AR273" s="142" t="s">
        <v>155</v>
      </c>
      <c r="AT273" s="142" t="s">
        <v>157</v>
      </c>
      <c r="AU273" s="142" t="s">
        <v>87</v>
      </c>
      <c r="AY273" s="15" t="s">
        <v>146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5" t="s">
        <v>85</v>
      </c>
      <c r="BK273" s="143">
        <f>ROUND(I273*H273,2)</f>
        <v>0</v>
      </c>
      <c r="BL273" s="15" t="s">
        <v>155</v>
      </c>
      <c r="BM273" s="142" t="s">
        <v>379</v>
      </c>
    </row>
    <row r="274" spans="2:65" s="1" customFormat="1" ht="18">
      <c r="B274" s="30"/>
      <c r="D274" s="144" t="s">
        <v>156</v>
      </c>
      <c r="F274" s="145" t="s">
        <v>378</v>
      </c>
      <c r="I274" s="146"/>
      <c r="L274" s="30"/>
      <c r="M274" s="147"/>
      <c r="T274" s="54"/>
      <c r="AT274" s="15" t="s">
        <v>156</v>
      </c>
      <c r="AU274" s="15" t="s">
        <v>87</v>
      </c>
    </row>
    <row r="275" spans="2:65" s="1" customFormat="1" ht="24.15" customHeight="1">
      <c r="B275" s="30"/>
      <c r="C275" s="148" t="s">
        <v>380</v>
      </c>
      <c r="D275" s="148" t="s">
        <v>157</v>
      </c>
      <c r="E275" s="149" t="s">
        <v>381</v>
      </c>
      <c r="F275" s="150" t="s">
        <v>382</v>
      </c>
      <c r="G275" s="151" t="s">
        <v>152</v>
      </c>
      <c r="H275" s="152">
        <v>4</v>
      </c>
      <c r="I275" s="153"/>
      <c r="J275" s="154">
        <f>ROUND(I275*H275,2)</f>
        <v>0</v>
      </c>
      <c r="K275" s="150" t="s">
        <v>153</v>
      </c>
      <c r="L275" s="30"/>
      <c r="M275" s="155" t="s">
        <v>1</v>
      </c>
      <c r="N275" s="156" t="s">
        <v>42</v>
      </c>
      <c r="P275" s="140">
        <f>O275*H275</f>
        <v>0</v>
      </c>
      <c r="Q275" s="140">
        <v>0</v>
      </c>
      <c r="R275" s="140">
        <f>Q275*H275</f>
        <v>0</v>
      </c>
      <c r="S275" s="140">
        <v>5.0000000000000002E-5</v>
      </c>
      <c r="T275" s="141">
        <f>S275*H275</f>
        <v>2.0000000000000001E-4</v>
      </c>
      <c r="AR275" s="142" t="s">
        <v>155</v>
      </c>
      <c r="AT275" s="142" t="s">
        <v>157</v>
      </c>
      <c r="AU275" s="142" t="s">
        <v>87</v>
      </c>
      <c r="AY275" s="15" t="s">
        <v>146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5" t="s">
        <v>85</v>
      </c>
      <c r="BK275" s="143">
        <f>ROUND(I275*H275,2)</f>
        <v>0</v>
      </c>
      <c r="BL275" s="15" t="s">
        <v>155</v>
      </c>
      <c r="BM275" s="142" t="s">
        <v>383</v>
      </c>
    </row>
    <row r="276" spans="2:65" s="1" customFormat="1" ht="10">
      <c r="B276" s="30"/>
      <c r="D276" s="144" t="s">
        <v>156</v>
      </c>
      <c r="F276" s="145" t="s">
        <v>382</v>
      </c>
      <c r="I276" s="146"/>
      <c r="L276" s="30"/>
      <c r="M276" s="147"/>
      <c r="T276" s="54"/>
      <c r="AT276" s="15" t="s">
        <v>156</v>
      </c>
      <c r="AU276" s="15" t="s">
        <v>87</v>
      </c>
    </row>
    <row r="277" spans="2:65" s="1" customFormat="1" ht="24.15" customHeight="1">
      <c r="B277" s="30"/>
      <c r="C277" s="130" t="s">
        <v>271</v>
      </c>
      <c r="D277" s="130" t="s">
        <v>149</v>
      </c>
      <c r="E277" s="131" t="s">
        <v>384</v>
      </c>
      <c r="F277" s="132" t="s">
        <v>385</v>
      </c>
      <c r="G277" s="133" t="s">
        <v>152</v>
      </c>
      <c r="H277" s="134">
        <v>4</v>
      </c>
      <c r="I277" s="135"/>
      <c r="J277" s="136">
        <f>ROUND(I277*H277,2)</f>
        <v>0</v>
      </c>
      <c r="K277" s="132" t="s">
        <v>153</v>
      </c>
      <c r="L277" s="137"/>
      <c r="M277" s="138" t="s">
        <v>1</v>
      </c>
      <c r="N277" s="139" t="s">
        <v>42</v>
      </c>
      <c r="P277" s="140">
        <f>O277*H277</f>
        <v>0</v>
      </c>
      <c r="Q277" s="140">
        <v>4.0000000000000003E-5</v>
      </c>
      <c r="R277" s="140">
        <f>Q277*H277</f>
        <v>1.6000000000000001E-4</v>
      </c>
      <c r="S277" s="140">
        <v>0</v>
      </c>
      <c r="T277" s="141">
        <f>S277*H277</f>
        <v>0</v>
      </c>
      <c r="AR277" s="142" t="s">
        <v>154</v>
      </c>
      <c r="AT277" s="142" t="s">
        <v>149</v>
      </c>
      <c r="AU277" s="142" t="s">
        <v>87</v>
      </c>
      <c r="AY277" s="15" t="s">
        <v>146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5" t="s">
        <v>85</v>
      </c>
      <c r="BK277" s="143">
        <f>ROUND(I277*H277,2)</f>
        <v>0</v>
      </c>
      <c r="BL277" s="15" t="s">
        <v>155</v>
      </c>
      <c r="BM277" s="142" t="s">
        <v>386</v>
      </c>
    </row>
    <row r="278" spans="2:65" s="1" customFormat="1" ht="10">
      <c r="B278" s="30"/>
      <c r="D278" s="144" t="s">
        <v>156</v>
      </c>
      <c r="F278" s="145" t="s">
        <v>385</v>
      </c>
      <c r="I278" s="146"/>
      <c r="L278" s="30"/>
      <c r="M278" s="147"/>
      <c r="T278" s="54"/>
      <c r="AT278" s="15" t="s">
        <v>156</v>
      </c>
      <c r="AU278" s="15" t="s">
        <v>87</v>
      </c>
    </row>
    <row r="279" spans="2:65" s="1" customFormat="1" ht="24.15" customHeight="1">
      <c r="B279" s="30"/>
      <c r="C279" s="148" t="s">
        <v>387</v>
      </c>
      <c r="D279" s="148" t="s">
        <v>157</v>
      </c>
      <c r="E279" s="149" t="s">
        <v>388</v>
      </c>
      <c r="F279" s="150" t="s">
        <v>389</v>
      </c>
      <c r="G279" s="151" t="s">
        <v>152</v>
      </c>
      <c r="H279" s="152">
        <v>4</v>
      </c>
      <c r="I279" s="153"/>
      <c r="J279" s="154">
        <f>ROUND(I279*H279,2)</f>
        <v>0</v>
      </c>
      <c r="K279" s="150" t="s">
        <v>153</v>
      </c>
      <c r="L279" s="30"/>
      <c r="M279" s="155" t="s">
        <v>1</v>
      </c>
      <c r="N279" s="156" t="s">
        <v>42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155</v>
      </c>
      <c r="AT279" s="142" t="s">
        <v>157</v>
      </c>
      <c r="AU279" s="142" t="s">
        <v>87</v>
      </c>
      <c r="AY279" s="15" t="s">
        <v>146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5" t="s">
        <v>85</v>
      </c>
      <c r="BK279" s="143">
        <f>ROUND(I279*H279,2)</f>
        <v>0</v>
      </c>
      <c r="BL279" s="15" t="s">
        <v>155</v>
      </c>
      <c r="BM279" s="142" t="s">
        <v>390</v>
      </c>
    </row>
    <row r="280" spans="2:65" s="1" customFormat="1" ht="18">
      <c r="B280" s="30"/>
      <c r="D280" s="144" t="s">
        <v>156</v>
      </c>
      <c r="F280" s="145" t="s">
        <v>389</v>
      </c>
      <c r="I280" s="146"/>
      <c r="L280" s="30"/>
      <c r="M280" s="147"/>
      <c r="T280" s="54"/>
      <c r="AT280" s="15" t="s">
        <v>156</v>
      </c>
      <c r="AU280" s="15" t="s">
        <v>87</v>
      </c>
    </row>
    <row r="281" spans="2:65" s="1" customFormat="1" ht="16.5" customHeight="1">
      <c r="B281" s="30"/>
      <c r="C281" s="130" t="s">
        <v>276</v>
      </c>
      <c r="D281" s="130" t="s">
        <v>149</v>
      </c>
      <c r="E281" s="131" t="s">
        <v>391</v>
      </c>
      <c r="F281" s="132" t="s">
        <v>392</v>
      </c>
      <c r="G281" s="133" t="s">
        <v>393</v>
      </c>
      <c r="H281" s="134">
        <v>8</v>
      </c>
      <c r="I281" s="135"/>
      <c r="J281" s="136">
        <f>ROUND(I281*H281,2)</f>
        <v>0</v>
      </c>
      <c r="K281" s="132" t="s">
        <v>153</v>
      </c>
      <c r="L281" s="137"/>
      <c r="M281" s="138" t="s">
        <v>1</v>
      </c>
      <c r="N281" s="139" t="s">
        <v>42</v>
      </c>
      <c r="P281" s="140">
        <f>O281*H281</f>
        <v>0</v>
      </c>
      <c r="Q281" s="140">
        <v>1E-3</v>
      </c>
      <c r="R281" s="140">
        <f>Q281*H281</f>
        <v>8.0000000000000002E-3</v>
      </c>
      <c r="S281" s="140">
        <v>0</v>
      </c>
      <c r="T281" s="141">
        <f>S281*H281</f>
        <v>0</v>
      </c>
      <c r="AR281" s="142" t="s">
        <v>154</v>
      </c>
      <c r="AT281" s="142" t="s">
        <v>149</v>
      </c>
      <c r="AU281" s="142" t="s">
        <v>87</v>
      </c>
      <c r="AY281" s="15" t="s">
        <v>146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85</v>
      </c>
      <c r="BK281" s="143">
        <f>ROUND(I281*H281,2)</f>
        <v>0</v>
      </c>
      <c r="BL281" s="15" t="s">
        <v>155</v>
      </c>
      <c r="BM281" s="142" t="s">
        <v>394</v>
      </c>
    </row>
    <row r="282" spans="2:65" s="1" customFormat="1" ht="10">
      <c r="B282" s="30"/>
      <c r="D282" s="144" t="s">
        <v>156</v>
      </c>
      <c r="F282" s="145" t="s">
        <v>392</v>
      </c>
      <c r="I282" s="146"/>
      <c r="L282" s="30"/>
      <c r="M282" s="147"/>
      <c r="T282" s="54"/>
      <c r="AT282" s="15" t="s">
        <v>156</v>
      </c>
      <c r="AU282" s="15" t="s">
        <v>87</v>
      </c>
    </row>
    <row r="283" spans="2:65" s="1" customFormat="1" ht="24.15" customHeight="1">
      <c r="B283" s="30"/>
      <c r="C283" s="130" t="s">
        <v>395</v>
      </c>
      <c r="D283" s="130" t="s">
        <v>149</v>
      </c>
      <c r="E283" s="131" t="s">
        <v>396</v>
      </c>
      <c r="F283" s="132" t="s">
        <v>397</v>
      </c>
      <c r="G283" s="133" t="s">
        <v>398</v>
      </c>
      <c r="H283" s="134">
        <v>0.03</v>
      </c>
      <c r="I283" s="135"/>
      <c r="J283" s="136">
        <f>ROUND(I283*H283,2)</f>
        <v>0</v>
      </c>
      <c r="K283" s="132" t="s">
        <v>153</v>
      </c>
      <c r="L283" s="137"/>
      <c r="M283" s="138" t="s">
        <v>1</v>
      </c>
      <c r="N283" s="139" t="s">
        <v>42</v>
      </c>
      <c r="P283" s="140">
        <f>O283*H283</f>
        <v>0</v>
      </c>
      <c r="Q283" s="140">
        <v>1</v>
      </c>
      <c r="R283" s="140">
        <f>Q283*H283</f>
        <v>0.03</v>
      </c>
      <c r="S283" s="140">
        <v>0</v>
      </c>
      <c r="T283" s="141">
        <f>S283*H283</f>
        <v>0</v>
      </c>
      <c r="AR283" s="142" t="s">
        <v>154</v>
      </c>
      <c r="AT283" s="142" t="s">
        <v>149</v>
      </c>
      <c r="AU283" s="142" t="s">
        <v>87</v>
      </c>
      <c r="AY283" s="15" t="s">
        <v>146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5" t="s">
        <v>85</v>
      </c>
      <c r="BK283" s="143">
        <f>ROUND(I283*H283,2)</f>
        <v>0</v>
      </c>
      <c r="BL283" s="15" t="s">
        <v>155</v>
      </c>
      <c r="BM283" s="142" t="s">
        <v>399</v>
      </c>
    </row>
    <row r="284" spans="2:65" s="1" customFormat="1" ht="10">
      <c r="B284" s="30"/>
      <c r="D284" s="144" t="s">
        <v>156</v>
      </c>
      <c r="F284" s="145" t="s">
        <v>397</v>
      </c>
      <c r="I284" s="146"/>
      <c r="L284" s="30"/>
      <c r="M284" s="147"/>
      <c r="T284" s="54"/>
      <c r="AT284" s="15" t="s">
        <v>156</v>
      </c>
      <c r="AU284" s="15" t="s">
        <v>87</v>
      </c>
    </row>
    <row r="285" spans="2:65" s="1" customFormat="1" ht="24.15" customHeight="1">
      <c r="B285" s="30"/>
      <c r="C285" s="130" t="s">
        <v>277</v>
      </c>
      <c r="D285" s="130" t="s">
        <v>149</v>
      </c>
      <c r="E285" s="131" t="s">
        <v>400</v>
      </c>
      <c r="F285" s="132" t="s">
        <v>401</v>
      </c>
      <c r="G285" s="133" t="s">
        <v>398</v>
      </c>
      <c r="H285" s="134">
        <v>0.01</v>
      </c>
      <c r="I285" s="135"/>
      <c r="J285" s="136">
        <f>ROUND(I285*H285,2)</f>
        <v>0</v>
      </c>
      <c r="K285" s="132" t="s">
        <v>153</v>
      </c>
      <c r="L285" s="137"/>
      <c r="M285" s="138" t="s">
        <v>1</v>
      </c>
      <c r="N285" s="139" t="s">
        <v>42</v>
      </c>
      <c r="P285" s="140">
        <f>O285*H285</f>
        <v>0</v>
      </c>
      <c r="Q285" s="140">
        <v>1</v>
      </c>
      <c r="R285" s="140">
        <f>Q285*H285</f>
        <v>0.01</v>
      </c>
      <c r="S285" s="140">
        <v>0</v>
      </c>
      <c r="T285" s="141">
        <f>S285*H285</f>
        <v>0</v>
      </c>
      <c r="AR285" s="142" t="s">
        <v>154</v>
      </c>
      <c r="AT285" s="142" t="s">
        <v>149</v>
      </c>
      <c r="AU285" s="142" t="s">
        <v>87</v>
      </c>
      <c r="AY285" s="15" t="s">
        <v>146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5" t="s">
        <v>85</v>
      </c>
      <c r="BK285" s="143">
        <f>ROUND(I285*H285,2)</f>
        <v>0</v>
      </c>
      <c r="BL285" s="15" t="s">
        <v>155</v>
      </c>
      <c r="BM285" s="142" t="s">
        <v>402</v>
      </c>
    </row>
    <row r="286" spans="2:65" s="1" customFormat="1" ht="10">
      <c r="B286" s="30"/>
      <c r="D286" s="144" t="s">
        <v>156</v>
      </c>
      <c r="F286" s="145" t="s">
        <v>401</v>
      </c>
      <c r="I286" s="146"/>
      <c r="L286" s="30"/>
      <c r="M286" s="147"/>
      <c r="T286" s="54"/>
      <c r="AT286" s="15" t="s">
        <v>156</v>
      </c>
      <c r="AU286" s="15" t="s">
        <v>87</v>
      </c>
    </row>
    <row r="287" spans="2:65" s="1" customFormat="1" ht="24.15" customHeight="1">
      <c r="B287" s="30"/>
      <c r="C287" s="148" t="s">
        <v>403</v>
      </c>
      <c r="D287" s="148" t="s">
        <v>157</v>
      </c>
      <c r="E287" s="149" t="s">
        <v>404</v>
      </c>
      <c r="F287" s="150" t="s">
        <v>405</v>
      </c>
      <c r="G287" s="151" t="s">
        <v>299</v>
      </c>
      <c r="H287" s="152">
        <v>25</v>
      </c>
      <c r="I287" s="153"/>
      <c r="J287" s="154">
        <f>ROUND(I287*H287,2)</f>
        <v>0</v>
      </c>
      <c r="K287" s="150" t="s">
        <v>153</v>
      </c>
      <c r="L287" s="30"/>
      <c r="M287" s="155" t="s">
        <v>1</v>
      </c>
      <c r="N287" s="156" t="s">
        <v>42</v>
      </c>
      <c r="P287" s="140">
        <f>O287*H287</f>
        <v>0</v>
      </c>
      <c r="Q287" s="140">
        <v>1.4999999999999999E-4</v>
      </c>
      <c r="R287" s="140">
        <f>Q287*H287</f>
        <v>3.7499999999999999E-3</v>
      </c>
      <c r="S287" s="140">
        <v>0</v>
      </c>
      <c r="T287" s="141">
        <f>S287*H287</f>
        <v>0</v>
      </c>
      <c r="AR287" s="142" t="s">
        <v>155</v>
      </c>
      <c r="AT287" s="142" t="s">
        <v>157</v>
      </c>
      <c r="AU287" s="142" t="s">
        <v>87</v>
      </c>
      <c r="AY287" s="15" t="s">
        <v>146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5" t="s">
        <v>85</v>
      </c>
      <c r="BK287" s="143">
        <f>ROUND(I287*H287,2)</f>
        <v>0</v>
      </c>
      <c r="BL287" s="15" t="s">
        <v>155</v>
      </c>
      <c r="BM287" s="142" t="s">
        <v>406</v>
      </c>
    </row>
    <row r="288" spans="2:65" s="1" customFormat="1" ht="18">
      <c r="B288" s="30"/>
      <c r="D288" s="144" t="s">
        <v>156</v>
      </c>
      <c r="F288" s="145" t="s">
        <v>405</v>
      </c>
      <c r="I288" s="146"/>
      <c r="L288" s="30"/>
      <c r="M288" s="147"/>
      <c r="T288" s="54"/>
      <c r="AT288" s="15" t="s">
        <v>156</v>
      </c>
      <c r="AU288" s="15" t="s">
        <v>87</v>
      </c>
    </row>
    <row r="289" spans="2:65" s="1" customFormat="1" ht="16.5" customHeight="1">
      <c r="B289" s="30"/>
      <c r="C289" s="148" t="s">
        <v>279</v>
      </c>
      <c r="D289" s="148" t="s">
        <v>157</v>
      </c>
      <c r="E289" s="149" t="s">
        <v>407</v>
      </c>
      <c r="F289" s="150" t="s">
        <v>408</v>
      </c>
      <c r="G289" s="151" t="s">
        <v>259</v>
      </c>
      <c r="H289" s="152">
        <v>2</v>
      </c>
      <c r="I289" s="153"/>
      <c r="J289" s="154">
        <f>ROUND(I289*H289,2)</f>
        <v>0</v>
      </c>
      <c r="K289" s="150" t="s">
        <v>153</v>
      </c>
      <c r="L289" s="30"/>
      <c r="M289" s="155" t="s">
        <v>1</v>
      </c>
      <c r="N289" s="156" t="s">
        <v>42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155</v>
      </c>
      <c r="AT289" s="142" t="s">
        <v>157</v>
      </c>
      <c r="AU289" s="142" t="s">
        <v>87</v>
      </c>
      <c r="AY289" s="15" t="s">
        <v>146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5" t="s">
        <v>85</v>
      </c>
      <c r="BK289" s="143">
        <f>ROUND(I289*H289,2)</f>
        <v>0</v>
      </c>
      <c r="BL289" s="15" t="s">
        <v>155</v>
      </c>
      <c r="BM289" s="142" t="s">
        <v>409</v>
      </c>
    </row>
    <row r="290" spans="2:65" s="1" customFormat="1" ht="10">
      <c r="B290" s="30"/>
      <c r="D290" s="144" t="s">
        <v>156</v>
      </c>
      <c r="F290" s="145" t="s">
        <v>408</v>
      </c>
      <c r="I290" s="146"/>
      <c r="L290" s="30"/>
      <c r="M290" s="147"/>
      <c r="T290" s="54"/>
      <c r="AT290" s="15" t="s">
        <v>156</v>
      </c>
      <c r="AU290" s="15" t="s">
        <v>87</v>
      </c>
    </row>
    <row r="291" spans="2:65" s="1" customFormat="1" ht="33" customHeight="1">
      <c r="B291" s="30"/>
      <c r="C291" s="148" t="s">
        <v>410</v>
      </c>
      <c r="D291" s="148" t="s">
        <v>157</v>
      </c>
      <c r="E291" s="149" t="s">
        <v>411</v>
      </c>
      <c r="F291" s="150" t="s">
        <v>412</v>
      </c>
      <c r="G291" s="151" t="s">
        <v>152</v>
      </c>
      <c r="H291" s="152">
        <v>13</v>
      </c>
      <c r="I291" s="153"/>
      <c r="J291" s="154">
        <f>ROUND(I291*H291,2)</f>
        <v>0</v>
      </c>
      <c r="K291" s="150" t="s">
        <v>153</v>
      </c>
      <c r="L291" s="30"/>
      <c r="M291" s="155" t="s">
        <v>1</v>
      </c>
      <c r="N291" s="156" t="s">
        <v>42</v>
      </c>
      <c r="P291" s="140">
        <f>O291*H291</f>
        <v>0</v>
      </c>
      <c r="Q291" s="140">
        <v>0</v>
      </c>
      <c r="R291" s="140">
        <f>Q291*H291</f>
        <v>0</v>
      </c>
      <c r="S291" s="140">
        <v>8.0000000000000002E-3</v>
      </c>
      <c r="T291" s="141">
        <f>S291*H291</f>
        <v>0.10400000000000001</v>
      </c>
      <c r="AR291" s="142" t="s">
        <v>155</v>
      </c>
      <c r="AT291" s="142" t="s">
        <v>157</v>
      </c>
      <c r="AU291" s="142" t="s">
        <v>87</v>
      </c>
      <c r="AY291" s="15" t="s">
        <v>146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5" t="s">
        <v>85</v>
      </c>
      <c r="BK291" s="143">
        <f>ROUND(I291*H291,2)</f>
        <v>0</v>
      </c>
      <c r="BL291" s="15" t="s">
        <v>155</v>
      </c>
      <c r="BM291" s="142" t="s">
        <v>413</v>
      </c>
    </row>
    <row r="292" spans="2:65" s="1" customFormat="1" ht="18">
      <c r="B292" s="30"/>
      <c r="D292" s="144" t="s">
        <v>156</v>
      </c>
      <c r="F292" s="145" t="s">
        <v>412</v>
      </c>
      <c r="I292" s="146"/>
      <c r="L292" s="30"/>
      <c r="M292" s="147"/>
      <c r="T292" s="54"/>
      <c r="AT292" s="15" t="s">
        <v>156</v>
      </c>
      <c r="AU292" s="15" t="s">
        <v>87</v>
      </c>
    </row>
    <row r="293" spans="2:65" s="1" customFormat="1" ht="33" customHeight="1">
      <c r="B293" s="30"/>
      <c r="C293" s="148" t="s">
        <v>280</v>
      </c>
      <c r="D293" s="148" t="s">
        <v>157</v>
      </c>
      <c r="E293" s="149" t="s">
        <v>414</v>
      </c>
      <c r="F293" s="150" t="s">
        <v>415</v>
      </c>
      <c r="G293" s="151" t="s">
        <v>152</v>
      </c>
      <c r="H293" s="152">
        <v>2</v>
      </c>
      <c r="I293" s="153"/>
      <c r="J293" s="154">
        <f>ROUND(I293*H293,2)</f>
        <v>0</v>
      </c>
      <c r="K293" s="150" t="s">
        <v>153</v>
      </c>
      <c r="L293" s="30"/>
      <c r="M293" s="155" t="s">
        <v>1</v>
      </c>
      <c r="N293" s="156" t="s">
        <v>42</v>
      </c>
      <c r="P293" s="140">
        <f>O293*H293</f>
        <v>0</v>
      </c>
      <c r="Q293" s="140">
        <v>0</v>
      </c>
      <c r="R293" s="140">
        <f>Q293*H293</f>
        <v>0</v>
      </c>
      <c r="S293" s="140">
        <v>1.2E-2</v>
      </c>
      <c r="T293" s="141">
        <f>S293*H293</f>
        <v>2.4E-2</v>
      </c>
      <c r="AR293" s="142" t="s">
        <v>155</v>
      </c>
      <c r="AT293" s="142" t="s">
        <v>157</v>
      </c>
      <c r="AU293" s="142" t="s">
        <v>87</v>
      </c>
      <c r="AY293" s="15" t="s">
        <v>146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5" t="s">
        <v>85</v>
      </c>
      <c r="BK293" s="143">
        <f>ROUND(I293*H293,2)</f>
        <v>0</v>
      </c>
      <c r="BL293" s="15" t="s">
        <v>155</v>
      </c>
      <c r="BM293" s="142" t="s">
        <v>416</v>
      </c>
    </row>
    <row r="294" spans="2:65" s="1" customFormat="1" ht="18">
      <c r="B294" s="30"/>
      <c r="D294" s="144" t="s">
        <v>156</v>
      </c>
      <c r="F294" s="145" t="s">
        <v>415</v>
      </c>
      <c r="I294" s="146"/>
      <c r="L294" s="30"/>
      <c r="M294" s="147"/>
      <c r="T294" s="54"/>
      <c r="AT294" s="15" t="s">
        <v>156</v>
      </c>
      <c r="AU294" s="15" t="s">
        <v>87</v>
      </c>
    </row>
    <row r="295" spans="2:65" s="1" customFormat="1" ht="37.75" customHeight="1">
      <c r="B295" s="30"/>
      <c r="C295" s="148" t="s">
        <v>417</v>
      </c>
      <c r="D295" s="148" t="s">
        <v>157</v>
      </c>
      <c r="E295" s="149" t="s">
        <v>418</v>
      </c>
      <c r="F295" s="150" t="s">
        <v>419</v>
      </c>
      <c r="G295" s="151" t="s">
        <v>152</v>
      </c>
      <c r="H295" s="152">
        <v>2</v>
      </c>
      <c r="I295" s="153"/>
      <c r="J295" s="154">
        <f>ROUND(I295*H295,2)</f>
        <v>0</v>
      </c>
      <c r="K295" s="150" t="s">
        <v>153</v>
      </c>
      <c r="L295" s="30"/>
      <c r="M295" s="155" t="s">
        <v>1</v>
      </c>
      <c r="N295" s="156" t="s">
        <v>42</v>
      </c>
      <c r="P295" s="140">
        <f>O295*H295</f>
        <v>0</v>
      </c>
      <c r="Q295" s="140">
        <v>0</v>
      </c>
      <c r="R295" s="140">
        <f>Q295*H295</f>
        <v>0</v>
      </c>
      <c r="S295" s="140">
        <v>0.05</v>
      </c>
      <c r="T295" s="141">
        <f>S295*H295</f>
        <v>0.1</v>
      </c>
      <c r="AR295" s="142" t="s">
        <v>155</v>
      </c>
      <c r="AT295" s="142" t="s">
        <v>157</v>
      </c>
      <c r="AU295" s="142" t="s">
        <v>87</v>
      </c>
      <c r="AY295" s="15" t="s">
        <v>146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5" t="s">
        <v>85</v>
      </c>
      <c r="BK295" s="143">
        <f>ROUND(I295*H295,2)</f>
        <v>0</v>
      </c>
      <c r="BL295" s="15" t="s">
        <v>155</v>
      </c>
      <c r="BM295" s="142" t="s">
        <v>420</v>
      </c>
    </row>
    <row r="296" spans="2:65" s="1" customFormat="1" ht="18">
      <c r="B296" s="30"/>
      <c r="D296" s="144" t="s">
        <v>156</v>
      </c>
      <c r="F296" s="145" t="s">
        <v>419</v>
      </c>
      <c r="I296" s="146"/>
      <c r="L296" s="30"/>
      <c r="M296" s="147"/>
      <c r="T296" s="54"/>
      <c r="AT296" s="15" t="s">
        <v>156</v>
      </c>
      <c r="AU296" s="15" t="s">
        <v>87</v>
      </c>
    </row>
    <row r="297" spans="2:65" s="1" customFormat="1" ht="21.75" customHeight="1">
      <c r="B297" s="30"/>
      <c r="C297" s="130" t="s">
        <v>284</v>
      </c>
      <c r="D297" s="130" t="s">
        <v>149</v>
      </c>
      <c r="E297" s="131" t="s">
        <v>421</v>
      </c>
      <c r="F297" s="132" t="s">
        <v>422</v>
      </c>
      <c r="G297" s="133" t="s">
        <v>393</v>
      </c>
      <c r="H297" s="134">
        <v>5</v>
      </c>
      <c r="I297" s="135"/>
      <c r="J297" s="136">
        <f>ROUND(I297*H297,2)</f>
        <v>0</v>
      </c>
      <c r="K297" s="132" t="s">
        <v>153</v>
      </c>
      <c r="L297" s="137"/>
      <c r="M297" s="138" t="s">
        <v>1</v>
      </c>
      <c r="N297" s="139" t="s">
        <v>42</v>
      </c>
      <c r="P297" s="140">
        <f>O297*H297</f>
        <v>0</v>
      </c>
      <c r="Q297" s="140">
        <v>1E-3</v>
      </c>
      <c r="R297" s="140">
        <f>Q297*H297</f>
        <v>5.0000000000000001E-3</v>
      </c>
      <c r="S297" s="140">
        <v>0</v>
      </c>
      <c r="T297" s="141">
        <f>S297*H297</f>
        <v>0</v>
      </c>
      <c r="AR297" s="142" t="s">
        <v>154</v>
      </c>
      <c r="AT297" s="142" t="s">
        <v>149</v>
      </c>
      <c r="AU297" s="142" t="s">
        <v>87</v>
      </c>
      <c r="AY297" s="15" t="s">
        <v>146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5" t="s">
        <v>85</v>
      </c>
      <c r="BK297" s="143">
        <f>ROUND(I297*H297,2)</f>
        <v>0</v>
      </c>
      <c r="BL297" s="15" t="s">
        <v>155</v>
      </c>
      <c r="BM297" s="142" t="s">
        <v>423</v>
      </c>
    </row>
    <row r="298" spans="2:65" s="1" customFormat="1" ht="10">
      <c r="B298" s="30"/>
      <c r="D298" s="144" t="s">
        <v>156</v>
      </c>
      <c r="F298" s="145" t="s">
        <v>422</v>
      </c>
      <c r="I298" s="146"/>
      <c r="L298" s="30"/>
      <c r="M298" s="147"/>
      <c r="T298" s="54"/>
      <c r="AT298" s="15" t="s">
        <v>156</v>
      </c>
      <c r="AU298" s="15" t="s">
        <v>87</v>
      </c>
    </row>
    <row r="299" spans="2:65" s="1" customFormat="1" ht="24.15" customHeight="1">
      <c r="B299" s="30"/>
      <c r="C299" s="148" t="s">
        <v>424</v>
      </c>
      <c r="D299" s="148" t="s">
        <v>157</v>
      </c>
      <c r="E299" s="149" t="s">
        <v>425</v>
      </c>
      <c r="F299" s="150" t="s">
        <v>426</v>
      </c>
      <c r="G299" s="151" t="s">
        <v>427</v>
      </c>
      <c r="H299" s="152">
        <v>32</v>
      </c>
      <c r="I299" s="153"/>
      <c r="J299" s="154">
        <f>ROUND(I299*H299,2)</f>
        <v>0</v>
      </c>
      <c r="K299" s="150" t="s">
        <v>153</v>
      </c>
      <c r="L299" s="30"/>
      <c r="M299" s="155" t="s">
        <v>1</v>
      </c>
      <c r="N299" s="156" t="s">
        <v>42</v>
      </c>
      <c r="P299" s="140">
        <f>O299*H299</f>
        <v>0</v>
      </c>
      <c r="Q299" s="140">
        <v>2.9E-4</v>
      </c>
      <c r="R299" s="140">
        <f>Q299*H299</f>
        <v>9.2800000000000001E-3</v>
      </c>
      <c r="S299" s="140">
        <v>0</v>
      </c>
      <c r="T299" s="141">
        <f>S299*H299</f>
        <v>0</v>
      </c>
      <c r="AR299" s="142" t="s">
        <v>155</v>
      </c>
      <c r="AT299" s="142" t="s">
        <v>157</v>
      </c>
      <c r="AU299" s="142" t="s">
        <v>87</v>
      </c>
      <c r="AY299" s="15" t="s">
        <v>146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5" t="s">
        <v>85</v>
      </c>
      <c r="BK299" s="143">
        <f>ROUND(I299*H299,2)</f>
        <v>0</v>
      </c>
      <c r="BL299" s="15" t="s">
        <v>155</v>
      </c>
      <c r="BM299" s="142" t="s">
        <v>428</v>
      </c>
    </row>
    <row r="300" spans="2:65" s="1" customFormat="1" ht="18">
      <c r="B300" s="30"/>
      <c r="D300" s="144" t="s">
        <v>156</v>
      </c>
      <c r="F300" s="145" t="s">
        <v>426</v>
      </c>
      <c r="I300" s="146"/>
      <c r="L300" s="30"/>
      <c r="M300" s="147"/>
      <c r="T300" s="54"/>
      <c r="AT300" s="15" t="s">
        <v>156</v>
      </c>
      <c r="AU300" s="15" t="s">
        <v>87</v>
      </c>
    </row>
    <row r="301" spans="2:65" s="12" customFormat="1" ht="10">
      <c r="B301" s="157"/>
      <c r="D301" s="144" t="s">
        <v>261</v>
      </c>
      <c r="E301" s="158" t="s">
        <v>1</v>
      </c>
      <c r="F301" s="159" t="s">
        <v>429</v>
      </c>
      <c r="H301" s="160">
        <v>32</v>
      </c>
      <c r="I301" s="161"/>
      <c r="L301" s="157"/>
      <c r="M301" s="162"/>
      <c r="T301" s="163"/>
      <c r="AT301" s="158" t="s">
        <v>261</v>
      </c>
      <c r="AU301" s="158" t="s">
        <v>87</v>
      </c>
      <c r="AV301" s="12" t="s">
        <v>87</v>
      </c>
      <c r="AW301" s="12" t="s">
        <v>33</v>
      </c>
      <c r="AX301" s="12" t="s">
        <v>77</v>
      </c>
      <c r="AY301" s="158" t="s">
        <v>146</v>
      </c>
    </row>
    <row r="302" spans="2:65" s="13" customFormat="1" ht="10">
      <c r="B302" s="164"/>
      <c r="D302" s="144" t="s">
        <v>261</v>
      </c>
      <c r="E302" s="165" t="s">
        <v>1</v>
      </c>
      <c r="F302" s="166" t="s">
        <v>263</v>
      </c>
      <c r="H302" s="167">
        <v>32</v>
      </c>
      <c r="I302" s="168"/>
      <c r="L302" s="164"/>
      <c r="M302" s="169"/>
      <c r="T302" s="170"/>
      <c r="AT302" s="165" t="s">
        <v>261</v>
      </c>
      <c r="AU302" s="165" t="s">
        <v>87</v>
      </c>
      <c r="AV302" s="13" t="s">
        <v>155</v>
      </c>
      <c r="AW302" s="13" t="s">
        <v>33</v>
      </c>
      <c r="AX302" s="13" t="s">
        <v>85</v>
      </c>
      <c r="AY302" s="165" t="s">
        <v>146</v>
      </c>
    </row>
    <row r="303" spans="2:65" s="1" customFormat="1" ht="16.5" customHeight="1">
      <c r="B303" s="30"/>
      <c r="C303" s="148" t="s">
        <v>287</v>
      </c>
      <c r="D303" s="148" t="s">
        <v>157</v>
      </c>
      <c r="E303" s="149" t="s">
        <v>430</v>
      </c>
      <c r="F303" s="150" t="s">
        <v>431</v>
      </c>
      <c r="G303" s="151" t="s">
        <v>163</v>
      </c>
      <c r="H303" s="152">
        <v>7</v>
      </c>
      <c r="I303" s="153"/>
      <c r="J303" s="154">
        <f>ROUND(I303*H303,2)</f>
        <v>0</v>
      </c>
      <c r="K303" s="150" t="s">
        <v>1</v>
      </c>
      <c r="L303" s="30"/>
      <c r="M303" s="155" t="s">
        <v>1</v>
      </c>
      <c r="N303" s="156" t="s">
        <v>42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155</v>
      </c>
      <c r="AT303" s="142" t="s">
        <v>157</v>
      </c>
      <c r="AU303" s="142" t="s">
        <v>87</v>
      </c>
      <c r="AY303" s="15" t="s">
        <v>146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5" t="s">
        <v>85</v>
      </c>
      <c r="BK303" s="143">
        <f>ROUND(I303*H303,2)</f>
        <v>0</v>
      </c>
      <c r="BL303" s="15" t="s">
        <v>155</v>
      </c>
      <c r="BM303" s="142" t="s">
        <v>432</v>
      </c>
    </row>
    <row r="304" spans="2:65" s="1" customFormat="1" ht="10">
      <c r="B304" s="30"/>
      <c r="D304" s="144" t="s">
        <v>156</v>
      </c>
      <c r="F304" s="145" t="s">
        <v>431</v>
      </c>
      <c r="I304" s="146"/>
      <c r="L304" s="30"/>
      <c r="M304" s="147"/>
      <c r="T304" s="54"/>
      <c r="AT304" s="15" t="s">
        <v>156</v>
      </c>
      <c r="AU304" s="15" t="s">
        <v>87</v>
      </c>
    </row>
    <row r="305" spans="2:65" s="11" customFormat="1" ht="22.75" customHeight="1">
      <c r="B305" s="118"/>
      <c r="D305" s="119" t="s">
        <v>76</v>
      </c>
      <c r="E305" s="128" t="s">
        <v>433</v>
      </c>
      <c r="F305" s="128" t="s">
        <v>434</v>
      </c>
      <c r="I305" s="121"/>
      <c r="J305" s="129">
        <f>BK305</f>
        <v>0</v>
      </c>
      <c r="L305" s="118"/>
      <c r="M305" s="123"/>
      <c r="P305" s="124">
        <f>SUM(P306:P315)</f>
        <v>0</v>
      </c>
      <c r="R305" s="124">
        <f>SUM(R306:R315)</f>
        <v>0</v>
      </c>
      <c r="T305" s="125">
        <f>SUM(T306:T315)</f>
        <v>0</v>
      </c>
      <c r="AR305" s="119" t="s">
        <v>85</v>
      </c>
      <c r="AT305" s="126" t="s">
        <v>76</v>
      </c>
      <c r="AU305" s="126" t="s">
        <v>85</v>
      </c>
      <c r="AY305" s="119" t="s">
        <v>146</v>
      </c>
      <c r="BK305" s="127">
        <f>SUM(BK306:BK315)</f>
        <v>0</v>
      </c>
    </row>
    <row r="306" spans="2:65" s="1" customFormat="1" ht="16.5" customHeight="1">
      <c r="B306" s="30"/>
      <c r="C306" s="130" t="s">
        <v>435</v>
      </c>
      <c r="D306" s="130" t="s">
        <v>149</v>
      </c>
      <c r="E306" s="131" t="s">
        <v>436</v>
      </c>
      <c r="F306" s="132" t="s">
        <v>437</v>
      </c>
      <c r="G306" s="133" t="s">
        <v>251</v>
      </c>
      <c r="H306" s="134">
        <v>1</v>
      </c>
      <c r="I306" s="135"/>
      <c r="J306" s="136">
        <f>ROUND(I306*H306,2)</f>
        <v>0</v>
      </c>
      <c r="K306" s="132" t="s">
        <v>1</v>
      </c>
      <c r="L306" s="137"/>
      <c r="M306" s="138" t="s">
        <v>1</v>
      </c>
      <c r="N306" s="139" t="s">
        <v>42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154</v>
      </c>
      <c r="AT306" s="142" t="s">
        <v>149</v>
      </c>
      <c r="AU306" s="142" t="s">
        <v>87</v>
      </c>
      <c r="AY306" s="15" t="s">
        <v>146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5" t="s">
        <v>85</v>
      </c>
      <c r="BK306" s="143">
        <f>ROUND(I306*H306,2)</f>
        <v>0</v>
      </c>
      <c r="BL306" s="15" t="s">
        <v>155</v>
      </c>
      <c r="BM306" s="142" t="s">
        <v>438</v>
      </c>
    </row>
    <row r="307" spans="2:65" s="1" customFormat="1" ht="10">
      <c r="B307" s="30"/>
      <c r="D307" s="144" t="s">
        <v>156</v>
      </c>
      <c r="F307" s="145" t="s">
        <v>437</v>
      </c>
      <c r="I307" s="146"/>
      <c r="L307" s="30"/>
      <c r="M307" s="147"/>
      <c r="T307" s="54"/>
      <c r="AT307" s="15" t="s">
        <v>156</v>
      </c>
      <c r="AU307" s="15" t="s">
        <v>87</v>
      </c>
    </row>
    <row r="308" spans="2:65" s="1" customFormat="1" ht="16.5" customHeight="1">
      <c r="B308" s="30"/>
      <c r="C308" s="148" t="s">
        <v>289</v>
      </c>
      <c r="D308" s="148" t="s">
        <v>157</v>
      </c>
      <c r="E308" s="149" t="s">
        <v>439</v>
      </c>
      <c r="F308" s="150" t="s">
        <v>440</v>
      </c>
      <c r="G308" s="151" t="s">
        <v>259</v>
      </c>
      <c r="H308" s="152">
        <v>3</v>
      </c>
      <c r="I308" s="153"/>
      <c r="J308" s="154">
        <f>ROUND(I308*H308,2)</f>
        <v>0</v>
      </c>
      <c r="K308" s="150" t="s">
        <v>153</v>
      </c>
      <c r="L308" s="30"/>
      <c r="M308" s="155" t="s">
        <v>1</v>
      </c>
      <c r="N308" s="156" t="s">
        <v>42</v>
      </c>
      <c r="P308" s="140">
        <f>O308*H308</f>
        <v>0</v>
      </c>
      <c r="Q308" s="140">
        <v>0</v>
      </c>
      <c r="R308" s="140">
        <f>Q308*H308</f>
        <v>0</v>
      </c>
      <c r="S308" s="140">
        <v>0</v>
      </c>
      <c r="T308" s="141">
        <f>S308*H308</f>
        <v>0</v>
      </c>
      <c r="AR308" s="142" t="s">
        <v>155</v>
      </c>
      <c r="AT308" s="142" t="s">
        <v>157</v>
      </c>
      <c r="AU308" s="142" t="s">
        <v>87</v>
      </c>
      <c r="AY308" s="15" t="s">
        <v>146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5" t="s">
        <v>85</v>
      </c>
      <c r="BK308" s="143">
        <f>ROUND(I308*H308,2)</f>
        <v>0</v>
      </c>
      <c r="BL308" s="15" t="s">
        <v>155</v>
      </c>
      <c r="BM308" s="142" t="s">
        <v>441</v>
      </c>
    </row>
    <row r="309" spans="2:65" s="1" customFormat="1" ht="10">
      <c r="B309" s="30"/>
      <c r="D309" s="144" t="s">
        <v>156</v>
      </c>
      <c r="F309" s="145" t="s">
        <v>440</v>
      </c>
      <c r="I309" s="146"/>
      <c r="L309" s="30"/>
      <c r="M309" s="147"/>
      <c r="T309" s="54"/>
      <c r="AT309" s="15" t="s">
        <v>156</v>
      </c>
      <c r="AU309" s="15" t="s">
        <v>87</v>
      </c>
    </row>
    <row r="310" spans="2:65" s="12" customFormat="1" ht="20">
      <c r="B310" s="157"/>
      <c r="D310" s="144" t="s">
        <v>261</v>
      </c>
      <c r="E310" s="158" t="s">
        <v>1</v>
      </c>
      <c r="F310" s="159" t="s">
        <v>442</v>
      </c>
      <c r="H310" s="160">
        <v>3</v>
      </c>
      <c r="I310" s="161"/>
      <c r="L310" s="157"/>
      <c r="M310" s="162"/>
      <c r="T310" s="163"/>
      <c r="AT310" s="158" t="s">
        <v>261</v>
      </c>
      <c r="AU310" s="158" t="s">
        <v>87</v>
      </c>
      <c r="AV310" s="12" t="s">
        <v>87</v>
      </c>
      <c r="AW310" s="12" t="s">
        <v>33</v>
      </c>
      <c r="AX310" s="12" t="s">
        <v>77</v>
      </c>
      <c r="AY310" s="158" t="s">
        <v>146</v>
      </c>
    </row>
    <row r="311" spans="2:65" s="13" customFormat="1" ht="10">
      <c r="B311" s="164"/>
      <c r="D311" s="144" t="s">
        <v>261</v>
      </c>
      <c r="E311" s="165" t="s">
        <v>1</v>
      </c>
      <c r="F311" s="166" t="s">
        <v>263</v>
      </c>
      <c r="H311" s="167">
        <v>3</v>
      </c>
      <c r="I311" s="168"/>
      <c r="L311" s="164"/>
      <c r="M311" s="169"/>
      <c r="T311" s="170"/>
      <c r="AT311" s="165" t="s">
        <v>261</v>
      </c>
      <c r="AU311" s="165" t="s">
        <v>87</v>
      </c>
      <c r="AV311" s="13" t="s">
        <v>155</v>
      </c>
      <c r="AW311" s="13" t="s">
        <v>33</v>
      </c>
      <c r="AX311" s="13" t="s">
        <v>85</v>
      </c>
      <c r="AY311" s="165" t="s">
        <v>146</v>
      </c>
    </row>
    <row r="312" spans="2:65" s="1" customFormat="1" ht="33" customHeight="1">
      <c r="B312" s="30"/>
      <c r="C312" s="148" t="s">
        <v>443</v>
      </c>
      <c r="D312" s="148" t="s">
        <v>157</v>
      </c>
      <c r="E312" s="149" t="s">
        <v>444</v>
      </c>
      <c r="F312" s="150" t="s">
        <v>445</v>
      </c>
      <c r="G312" s="151" t="s">
        <v>152</v>
      </c>
      <c r="H312" s="152">
        <v>1</v>
      </c>
      <c r="I312" s="153"/>
      <c r="J312" s="154">
        <f>ROUND(I312*H312,2)</f>
        <v>0</v>
      </c>
      <c r="K312" s="150" t="s">
        <v>153</v>
      </c>
      <c r="L312" s="30"/>
      <c r="M312" s="155" t="s">
        <v>1</v>
      </c>
      <c r="N312" s="156" t="s">
        <v>42</v>
      </c>
      <c r="P312" s="140">
        <f>O312*H312</f>
        <v>0</v>
      </c>
      <c r="Q312" s="140">
        <v>0</v>
      </c>
      <c r="R312" s="140">
        <f>Q312*H312</f>
        <v>0</v>
      </c>
      <c r="S312" s="140">
        <v>0</v>
      </c>
      <c r="T312" s="141">
        <f>S312*H312</f>
        <v>0</v>
      </c>
      <c r="AR312" s="142" t="s">
        <v>155</v>
      </c>
      <c r="AT312" s="142" t="s">
        <v>157</v>
      </c>
      <c r="AU312" s="142" t="s">
        <v>87</v>
      </c>
      <c r="AY312" s="15" t="s">
        <v>146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5" t="s">
        <v>85</v>
      </c>
      <c r="BK312" s="143">
        <f>ROUND(I312*H312,2)</f>
        <v>0</v>
      </c>
      <c r="BL312" s="15" t="s">
        <v>155</v>
      </c>
      <c r="BM312" s="142" t="s">
        <v>446</v>
      </c>
    </row>
    <row r="313" spans="2:65" s="1" customFormat="1" ht="18">
      <c r="B313" s="30"/>
      <c r="D313" s="144" t="s">
        <v>156</v>
      </c>
      <c r="F313" s="145" t="s">
        <v>445</v>
      </c>
      <c r="I313" s="146"/>
      <c r="L313" s="30"/>
      <c r="M313" s="147"/>
      <c r="T313" s="54"/>
      <c r="AT313" s="15" t="s">
        <v>156</v>
      </c>
      <c r="AU313" s="15" t="s">
        <v>87</v>
      </c>
    </row>
    <row r="314" spans="2:65" s="1" customFormat="1" ht="16.5" customHeight="1">
      <c r="B314" s="30"/>
      <c r="C314" s="148" t="s">
        <v>290</v>
      </c>
      <c r="D314" s="148" t="s">
        <v>157</v>
      </c>
      <c r="E314" s="149" t="s">
        <v>447</v>
      </c>
      <c r="F314" s="150" t="s">
        <v>448</v>
      </c>
      <c r="G314" s="151" t="s">
        <v>449</v>
      </c>
      <c r="H314" s="152">
        <v>1</v>
      </c>
      <c r="I314" s="153"/>
      <c r="J314" s="154">
        <f>ROUND(I314*H314,2)</f>
        <v>0</v>
      </c>
      <c r="K314" s="150" t="s">
        <v>153</v>
      </c>
      <c r="L314" s="30"/>
      <c r="M314" s="155" t="s">
        <v>1</v>
      </c>
      <c r="N314" s="156" t="s">
        <v>42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450</v>
      </c>
      <c r="AT314" s="142" t="s">
        <v>157</v>
      </c>
      <c r="AU314" s="142" t="s">
        <v>87</v>
      </c>
      <c r="AY314" s="15" t="s">
        <v>146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5" t="s">
        <v>85</v>
      </c>
      <c r="BK314" s="143">
        <f>ROUND(I314*H314,2)</f>
        <v>0</v>
      </c>
      <c r="BL314" s="15" t="s">
        <v>450</v>
      </c>
      <c r="BM314" s="142" t="s">
        <v>451</v>
      </c>
    </row>
    <row r="315" spans="2:65" s="1" customFormat="1" ht="10">
      <c r="B315" s="30"/>
      <c r="D315" s="144" t="s">
        <v>156</v>
      </c>
      <c r="F315" s="145" t="s">
        <v>448</v>
      </c>
      <c r="I315" s="146"/>
      <c r="L315" s="30"/>
      <c r="M315" s="147"/>
      <c r="T315" s="54"/>
      <c r="AT315" s="15" t="s">
        <v>156</v>
      </c>
      <c r="AU315" s="15" t="s">
        <v>87</v>
      </c>
    </row>
    <row r="316" spans="2:65" s="11" customFormat="1" ht="25.9" customHeight="1">
      <c r="B316" s="118"/>
      <c r="D316" s="119" t="s">
        <v>76</v>
      </c>
      <c r="E316" s="120" t="s">
        <v>452</v>
      </c>
      <c r="F316" s="120" t="s">
        <v>453</v>
      </c>
      <c r="I316" s="121"/>
      <c r="J316" s="122">
        <f>BK316</f>
        <v>0</v>
      </c>
      <c r="L316" s="118"/>
      <c r="M316" s="123"/>
      <c r="P316" s="124">
        <f>P317+P322+P325+P328</f>
        <v>0</v>
      </c>
      <c r="R316" s="124">
        <f>R317+R322+R325+R328</f>
        <v>0</v>
      </c>
      <c r="T316" s="125">
        <f>T317+T322+T325+T328</f>
        <v>0</v>
      </c>
      <c r="AR316" s="119" t="s">
        <v>167</v>
      </c>
      <c r="AT316" s="126" t="s">
        <v>76</v>
      </c>
      <c r="AU316" s="126" t="s">
        <v>77</v>
      </c>
      <c r="AY316" s="119" t="s">
        <v>146</v>
      </c>
      <c r="BK316" s="127">
        <f>BK317+BK322+BK325+BK328</f>
        <v>0</v>
      </c>
    </row>
    <row r="317" spans="2:65" s="11" customFormat="1" ht="22.75" customHeight="1">
      <c r="B317" s="118"/>
      <c r="D317" s="119" t="s">
        <v>76</v>
      </c>
      <c r="E317" s="128" t="s">
        <v>454</v>
      </c>
      <c r="F317" s="128" t="s">
        <v>455</v>
      </c>
      <c r="I317" s="121"/>
      <c r="J317" s="129">
        <f>BK317</f>
        <v>0</v>
      </c>
      <c r="L317" s="118"/>
      <c r="M317" s="123"/>
      <c r="P317" s="124">
        <f>SUM(P318:P321)</f>
        <v>0</v>
      </c>
      <c r="R317" s="124">
        <f>SUM(R318:R321)</f>
        <v>0</v>
      </c>
      <c r="T317" s="125">
        <f>SUM(T318:T321)</f>
        <v>0</v>
      </c>
      <c r="AR317" s="119" t="s">
        <v>167</v>
      </c>
      <c r="AT317" s="126" t="s">
        <v>76</v>
      </c>
      <c r="AU317" s="126" t="s">
        <v>85</v>
      </c>
      <c r="AY317" s="119" t="s">
        <v>146</v>
      </c>
      <c r="BK317" s="127">
        <f>SUM(BK318:BK321)</f>
        <v>0</v>
      </c>
    </row>
    <row r="318" spans="2:65" s="1" customFormat="1" ht="16.5" customHeight="1">
      <c r="B318" s="30"/>
      <c r="C318" s="148" t="s">
        <v>456</v>
      </c>
      <c r="D318" s="148" t="s">
        <v>157</v>
      </c>
      <c r="E318" s="149" t="s">
        <v>457</v>
      </c>
      <c r="F318" s="150" t="s">
        <v>458</v>
      </c>
      <c r="G318" s="151" t="s">
        <v>449</v>
      </c>
      <c r="H318" s="152">
        <v>1</v>
      </c>
      <c r="I318" s="153"/>
      <c r="J318" s="154">
        <f>ROUND(I318*H318,2)</f>
        <v>0</v>
      </c>
      <c r="K318" s="150" t="s">
        <v>153</v>
      </c>
      <c r="L318" s="30"/>
      <c r="M318" s="155" t="s">
        <v>1</v>
      </c>
      <c r="N318" s="156" t="s">
        <v>42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450</v>
      </c>
      <c r="AT318" s="142" t="s">
        <v>157</v>
      </c>
      <c r="AU318" s="142" t="s">
        <v>87</v>
      </c>
      <c r="AY318" s="15" t="s">
        <v>146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5" t="s">
        <v>85</v>
      </c>
      <c r="BK318" s="143">
        <f>ROUND(I318*H318,2)</f>
        <v>0</v>
      </c>
      <c r="BL318" s="15" t="s">
        <v>450</v>
      </c>
      <c r="BM318" s="142" t="s">
        <v>459</v>
      </c>
    </row>
    <row r="319" spans="2:65" s="1" customFormat="1" ht="10">
      <c r="B319" s="30"/>
      <c r="D319" s="144" t="s">
        <v>156</v>
      </c>
      <c r="F319" s="145" t="s">
        <v>458</v>
      </c>
      <c r="I319" s="146"/>
      <c r="L319" s="30"/>
      <c r="M319" s="147"/>
      <c r="T319" s="54"/>
      <c r="AT319" s="15" t="s">
        <v>156</v>
      </c>
      <c r="AU319" s="15" t="s">
        <v>87</v>
      </c>
    </row>
    <row r="320" spans="2:65" s="1" customFormat="1" ht="16.5" customHeight="1">
      <c r="B320" s="30"/>
      <c r="C320" s="148" t="s">
        <v>293</v>
      </c>
      <c r="D320" s="148" t="s">
        <v>157</v>
      </c>
      <c r="E320" s="149" t="s">
        <v>460</v>
      </c>
      <c r="F320" s="150" t="s">
        <v>461</v>
      </c>
      <c r="G320" s="151" t="s">
        <v>449</v>
      </c>
      <c r="H320" s="152">
        <v>1</v>
      </c>
      <c r="I320" s="153"/>
      <c r="J320" s="154">
        <f>ROUND(I320*H320,2)</f>
        <v>0</v>
      </c>
      <c r="K320" s="150" t="s">
        <v>153</v>
      </c>
      <c r="L320" s="30"/>
      <c r="M320" s="155" t="s">
        <v>1</v>
      </c>
      <c r="N320" s="156" t="s">
        <v>42</v>
      </c>
      <c r="P320" s="140">
        <f>O320*H320</f>
        <v>0</v>
      </c>
      <c r="Q320" s="140">
        <v>0</v>
      </c>
      <c r="R320" s="140">
        <f>Q320*H320</f>
        <v>0</v>
      </c>
      <c r="S320" s="140">
        <v>0</v>
      </c>
      <c r="T320" s="141">
        <f>S320*H320</f>
        <v>0</v>
      </c>
      <c r="AR320" s="142" t="s">
        <v>450</v>
      </c>
      <c r="AT320" s="142" t="s">
        <v>157</v>
      </c>
      <c r="AU320" s="142" t="s">
        <v>87</v>
      </c>
      <c r="AY320" s="15" t="s">
        <v>146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5" t="s">
        <v>85</v>
      </c>
      <c r="BK320" s="143">
        <f>ROUND(I320*H320,2)</f>
        <v>0</v>
      </c>
      <c r="BL320" s="15" t="s">
        <v>450</v>
      </c>
      <c r="BM320" s="142" t="s">
        <v>462</v>
      </c>
    </row>
    <row r="321" spans="2:65" s="1" customFormat="1" ht="10">
      <c r="B321" s="30"/>
      <c r="D321" s="144" t="s">
        <v>156</v>
      </c>
      <c r="F321" s="145" t="s">
        <v>461</v>
      </c>
      <c r="I321" s="146"/>
      <c r="L321" s="30"/>
      <c r="M321" s="147"/>
      <c r="T321" s="54"/>
      <c r="AT321" s="15" t="s">
        <v>156</v>
      </c>
      <c r="AU321" s="15" t="s">
        <v>87</v>
      </c>
    </row>
    <row r="322" spans="2:65" s="11" customFormat="1" ht="22.75" customHeight="1">
      <c r="B322" s="118"/>
      <c r="D322" s="119" t="s">
        <v>76</v>
      </c>
      <c r="E322" s="128" t="s">
        <v>463</v>
      </c>
      <c r="F322" s="128" t="s">
        <v>464</v>
      </c>
      <c r="I322" s="121"/>
      <c r="J322" s="129">
        <f>BK322</f>
        <v>0</v>
      </c>
      <c r="L322" s="118"/>
      <c r="M322" s="123"/>
      <c r="P322" s="124">
        <f>SUM(P323:P324)</f>
        <v>0</v>
      </c>
      <c r="R322" s="124">
        <f>SUM(R323:R324)</f>
        <v>0</v>
      </c>
      <c r="T322" s="125">
        <f>SUM(T323:T324)</f>
        <v>0</v>
      </c>
      <c r="AR322" s="119" t="s">
        <v>167</v>
      </c>
      <c r="AT322" s="126" t="s">
        <v>76</v>
      </c>
      <c r="AU322" s="126" t="s">
        <v>85</v>
      </c>
      <c r="AY322" s="119" t="s">
        <v>146</v>
      </c>
      <c r="BK322" s="127">
        <f>SUM(BK323:BK324)</f>
        <v>0</v>
      </c>
    </row>
    <row r="323" spans="2:65" s="1" customFormat="1" ht="16.5" customHeight="1">
      <c r="B323" s="30"/>
      <c r="C323" s="148" t="s">
        <v>465</v>
      </c>
      <c r="D323" s="148" t="s">
        <v>157</v>
      </c>
      <c r="E323" s="149" t="s">
        <v>466</v>
      </c>
      <c r="F323" s="150" t="s">
        <v>467</v>
      </c>
      <c r="G323" s="151" t="s">
        <v>449</v>
      </c>
      <c r="H323" s="152">
        <v>1</v>
      </c>
      <c r="I323" s="153"/>
      <c r="J323" s="154">
        <f>ROUND(I323*H323,2)</f>
        <v>0</v>
      </c>
      <c r="K323" s="150" t="s">
        <v>153</v>
      </c>
      <c r="L323" s="30"/>
      <c r="M323" s="155" t="s">
        <v>1</v>
      </c>
      <c r="N323" s="156" t="s">
        <v>42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450</v>
      </c>
      <c r="AT323" s="142" t="s">
        <v>157</v>
      </c>
      <c r="AU323" s="142" t="s">
        <v>87</v>
      </c>
      <c r="AY323" s="15" t="s">
        <v>146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5" t="s">
        <v>85</v>
      </c>
      <c r="BK323" s="143">
        <f>ROUND(I323*H323,2)</f>
        <v>0</v>
      </c>
      <c r="BL323" s="15" t="s">
        <v>450</v>
      </c>
      <c r="BM323" s="142" t="s">
        <v>468</v>
      </c>
    </row>
    <row r="324" spans="2:65" s="1" customFormat="1" ht="10">
      <c r="B324" s="30"/>
      <c r="D324" s="144" t="s">
        <v>156</v>
      </c>
      <c r="F324" s="145" t="s">
        <v>467</v>
      </c>
      <c r="I324" s="146"/>
      <c r="L324" s="30"/>
      <c r="M324" s="147"/>
      <c r="T324" s="54"/>
      <c r="AT324" s="15" t="s">
        <v>156</v>
      </c>
      <c r="AU324" s="15" t="s">
        <v>87</v>
      </c>
    </row>
    <row r="325" spans="2:65" s="11" customFormat="1" ht="22.75" customHeight="1">
      <c r="B325" s="118"/>
      <c r="D325" s="119" t="s">
        <v>76</v>
      </c>
      <c r="E325" s="128" t="s">
        <v>469</v>
      </c>
      <c r="F325" s="128" t="s">
        <v>470</v>
      </c>
      <c r="I325" s="121"/>
      <c r="J325" s="129">
        <f>BK325</f>
        <v>0</v>
      </c>
      <c r="L325" s="118"/>
      <c r="M325" s="123"/>
      <c r="P325" s="124">
        <f>SUM(P326:P327)</f>
        <v>0</v>
      </c>
      <c r="R325" s="124">
        <f>SUM(R326:R327)</f>
        <v>0</v>
      </c>
      <c r="T325" s="125">
        <f>SUM(T326:T327)</f>
        <v>0</v>
      </c>
      <c r="AR325" s="119" t="s">
        <v>167</v>
      </c>
      <c r="AT325" s="126" t="s">
        <v>76</v>
      </c>
      <c r="AU325" s="126" t="s">
        <v>85</v>
      </c>
      <c r="AY325" s="119" t="s">
        <v>146</v>
      </c>
      <c r="BK325" s="127">
        <f>SUM(BK326:BK327)</f>
        <v>0</v>
      </c>
    </row>
    <row r="326" spans="2:65" s="1" customFormat="1" ht="16.5" customHeight="1">
      <c r="B326" s="30"/>
      <c r="C326" s="148" t="s">
        <v>300</v>
      </c>
      <c r="D326" s="148" t="s">
        <v>157</v>
      </c>
      <c r="E326" s="149" t="s">
        <v>471</v>
      </c>
      <c r="F326" s="150" t="s">
        <v>472</v>
      </c>
      <c r="G326" s="151" t="s">
        <v>449</v>
      </c>
      <c r="H326" s="152">
        <v>1</v>
      </c>
      <c r="I326" s="153"/>
      <c r="J326" s="154">
        <f>ROUND(I326*H326,2)</f>
        <v>0</v>
      </c>
      <c r="K326" s="150" t="s">
        <v>153</v>
      </c>
      <c r="L326" s="30"/>
      <c r="M326" s="155" t="s">
        <v>1</v>
      </c>
      <c r="N326" s="156" t="s">
        <v>42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450</v>
      </c>
      <c r="AT326" s="142" t="s">
        <v>157</v>
      </c>
      <c r="AU326" s="142" t="s">
        <v>87</v>
      </c>
      <c r="AY326" s="15" t="s">
        <v>146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5" t="s">
        <v>85</v>
      </c>
      <c r="BK326" s="143">
        <f>ROUND(I326*H326,2)</f>
        <v>0</v>
      </c>
      <c r="BL326" s="15" t="s">
        <v>450</v>
      </c>
      <c r="BM326" s="142" t="s">
        <v>473</v>
      </c>
    </row>
    <row r="327" spans="2:65" s="1" customFormat="1" ht="10">
      <c r="B327" s="30"/>
      <c r="D327" s="144" t="s">
        <v>156</v>
      </c>
      <c r="F327" s="145" t="s">
        <v>472</v>
      </c>
      <c r="I327" s="146"/>
      <c r="L327" s="30"/>
      <c r="M327" s="147"/>
      <c r="T327" s="54"/>
      <c r="AT327" s="15" t="s">
        <v>156</v>
      </c>
      <c r="AU327" s="15" t="s">
        <v>87</v>
      </c>
    </row>
    <row r="328" spans="2:65" s="11" customFormat="1" ht="22.75" customHeight="1">
      <c r="B328" s="118"/>
      <c r="D328" s="119" t="s">
        <v>76</v>
      </c>
      <c r="E328" s="128" t="s">
        <v>474</v>
      </c>
      <c r="F328" s="128" t="s">
        <v>475</v>
      </c>
      <c r="I328" s="121"/>
      <c r="J328" s="129">
        <f>BK328</f>
        <v>0</v>
      </c>
      <c r="L328" s="118"/>
      <c r="M328" s="123"/>
      <c r="P328" s="124">
        <f>SUM(P329:P330)</f>
        <v>0</v>
      </c>
      <c r="R328" s="124">
        <f>SUM(R329:R330)</f>
        <v>0</v>
      </c>
      <c r="T328" s="125">
        <f>SUM(T329:T330)</f>
        <v>0</v>
      </c>
      <c r="AR328" s="119" t="s">
        <v>167</v>
      </c>
      <c r="AT328" s="126" t="s">
        <v>76</v>
      </c>
      <c r="AU328" s="126" t="s">
        <v>85</v>
      </c>
      <c r="AY328" s="119" t="s">
        <v>146</v>
      </c>
      <c r="BK328" s="127">
        <f>SUM(BK329:BK330)</f>
        <v>0</v>
      </c>
    </row>
    <row r="329" spans="2:65" s="1" customFormat="1" ht="16.5" customHeight="1">
      <c r="B329" s="30"/>
      <c r="C329" s="148" t="s">
        <v>476</v>
      </c>
      <c r="D329" s="148" t="s">
        <v>157</v>
      </c>
      <c r="E329" s="149" t="s">
        <v>477</v>
      </c>
      <c r="F329" s="150" t="s">
        <v>478</v>
      </c>
      <c r="G329" s="151" t="s">
        <v>449</v>
      </c>
      <c r="H329" s="152">
        <v>1</v>
      </c>
      <c r="I329" s="153"/>
      <c r="J329" s="154">
        <f>ROUND(I329*H329,2)</f>
        <v>0</v>
      </c>
      <c r="K329" s="150" t="s">
        <v>153</v>
      </c>
      <c r="L329" s="30"/>
      <c r="M329" s="155" t="s">
        <v>1</v>
      </c>
      <c r="N329" s="156" t="s">
        <v>42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450</v>
      </c>
      <c r="AT329" s="142" t="s">
        <v>157</v>
      </c>
      <c r="AU329" s="142" t="s">
        <v>87</v>
      </c>
      <c r="AY329" s="15" t="s">
        <v>146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5" t="s">
        <v>85</v>
      </c>
      <c r="BK329" s="143">
        <f>ROUND(I329*H329,2)</f>
        <v>0</v>
      </c>
      <c r="BL329" s="15" t="s">
        <v>450</v>
      </c>
      <c r="BM329" s="142" t="s">
        <v>479</v>
      </c>
    </row>
    <row r="330" spans="2:65" s="1" customFormat="1" ht="10">
      <c r="B330" s="30"/>
      <c r="D330" s="144" t="s">
        <v>156</v>
      </c>
      <c r="F330" s="145" t="s">
        <v>478</v>
      </c>
      <c r="I330" s="146"/>
      <c r="L330" s="30"/>
      <c r="M330" s="171"/>
      <c r="N330" s="172"/>
      <c r="O330" s="172"/>
      <c r="P330" s="172"/>
      <c r="Q330" s="172"/>
      <c r="R330" s="172"/>
      <c r="S330" s="172"/>
      <c r="T330" s="173"/>
      <c r="AT330" s="15" t="s">
        <v>156</v>
      </c>
      <c r="AU330" s="15" t="s">
        <v>87</v>
      </c>
    </row>
    <row r="331" spans="2:65" s="1" customFormat="1" ht="7" customHeight="1">
      <c r="B331" s="42"/>
      <c r="C331" s="43"/>
      <c r="D331" s="43"/>
      <c r="E331" s="43"/>
      <c r="F331" s="43"/>
      <c r="G331" s="43"/>
      <c r="H331" s="43"/>
      <c r="I331" s="43"/>
      <c r="J331" s="43"/>
      <c r="K331" s="43"/>
      <c r="L331" s="30"/>
    </row>
  </sheetData>
  <sheetProtection algorithmName="SHA-512" hashValue="fb7kAH2Nwcq8IDUU+KuL90wxZJc0OBvLPQ8wisiwnU8XxAbWG8gce2pUM6xEqvQa9LLR/yefAXwocEzCv77vIg==" saltValue="IEtVqMtsDNjv41rhX+Fpu5/oiTq+Xzsi8AgaiFNNzLLDfAmCVTLeBd1a1+L6gSiNKIVQ4ydF+qFpd6vv2ZWQuw==" spinCount="100000" sheet="1" objects="1" scenarios="1" formatColumns="0" formatRows="0" autoFilter="0"/>
  <autoFilter ref="C125:K330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89"/>
  <sheetViews>
    <sheetView showGridLines="0" workbookViewId="0"/>
  </sheetViews>
  <sheetFormatPr defaultRowHeight="13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5" t="s">
        <v>90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5" customHeight="1">
      <c r="B4" s="18"/>
      <c r="D4" s="19" t="s">
        <v>112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2" t="str">
        <f>'Rekapitulace stavby'!K6</f>
        <v>Doplnění docházkového systému ve vybraných budovách v obvodu OŘ Ostrava</v>
      </c>
      <c r="F7" s="213"/>
      <c r="G7" s="213"/>
      <c r="H7" s="213"/>
      <c r="L7" s="18"/>
    </row>
    <row r="8" spans="2:46" s="1" customFormat="1" ht="12" customHeight="1">
      <c r="B8" s="30"/>
      <c r="D8" s="25" t="s">
        <v>113</v>
      </c>
      <c r="L8" s="30"/>
    </row>
    <row r="9" spans="2:46" s="1" customFormat="1" ht="16.5" customHeight="1">
      <c r="B9" s="30"/>
      <c r="E9" s="174" t="s">
        <v>480</v>
      </c>
      <c r="F9" s="214"/>
      <c r="G9" s="214"/>
      <c r="H9" s="214"/>
      <c r="L9" s="30"/>
    </row>
    <row r="10" spans="2:46" s="1" customFormat="1" ht="10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115</v>
      </c>
      <c r="I12" s="25" t="s">
        <v>22</v>
      </c>
      <c r="J12" s="50">
        <f>'Rekapitulace stavby'!AN8</f>
        <v>0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>70994234</v>
      </c>
      <c r="L14" s="30"/>
    </row>
    <row r="15" spans="2:46" s="1" customFormat="1" ht="18" customHeight="1">
      <c r="B15" s="30"/>
      <c r="E15" s="23" t="str">
        <f>IF('Rekapitulace stavby'!E11="","",'Rekapitulace stavby'!E11)</f>
        <v>Správa železnic, státní organizace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5" t="str">
        <f>'Rekapitulace stavby'!E14</f>
        <v>Vyplň údaj</v>
      </c>
      <c r="F18" s="196"/>
      <c r="G18" s="196"/>
      <c r="H18" s="196"/>
      <c r="I18" s="25" t="s">
        <v>27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24</v>
      </c>
      <c r="J20" s="23" t="str">
        <f>IF('Rekapitulace stavby'!AN16="","",'Rekapitulace stavby'!AN16)</f>
        <v>61974731</v>
      </c>
      <c r="L20" s="30"/>
    </row>
    <row r="21" spans="2:12" s="1" customFormat="1" ht="18" customHeight="1">
      <c r="B21" s="30"/>
      <c r="E21" s="23" t="str">
        <f>IF('Rekapitulace stavby'!E17="","",'Rekapitulace stavby'!E17)</f>
        <v>Trade FIDES, a.s.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>Ing. Jakub Martiník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1" t="s">
        <v>1</v>
      </c>
      <c r="F27" s="201"/>
      <c r="G27" s="201"/>
      <c r="H27" s="201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customHeight="1">
      <c r="B30" s="30"/>
      <c r="D30" s="88" t="s">
        <v>37</v>
      </c>
      <c r="J30" s="64">
        <f>ROUND(J121,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ROUND((SUM(BE121:BE288)),  2)</f>
        <v>0</v>
      </c>
      <c r="I33" s="90">
        <v>0.21</v>
      </c>
      <c r="J33" s="89">
        <f>ROUND(((SUM(BE121:BE288))*I33),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ROUND((SUM(BF121:BF288)),  2)</f>
        <v>0</v>
      </c>
      <c r="I34" s="90">
        <v>0.12</v>
      </c>
      <c r="J34" s="89">
        <f>ROUND(((SUM(BF121:BF288))*I34),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ROUND((SUM(BG121:BG288)),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ROUND((SUM(BH121:BH288)),  2)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ROUND((SUM(BI121:BI288)),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">
      <c r="B51" s="18"/>
      <c r="L51" s="18"/>
    </row>
    <row r="52" spans="2:12" ht="10">
      <c r="B52" s="18"/>
      <c r="L52" s="18"/>
    </row>
    <row r="53" spans="2:12" ht="10">
      <c r="B53" s="18"/>
      <c r="L53" s="18"/>
    </row>
    <row r="54" spans="2:12" ht="10">
      <c r="B54" s="18"/>
      <c r="L54" s="18"/>
    </row>
    <row r="55" spans="2:12" ht="10">
      <c r="B55" s="18"/>
      <c r="L55" s="18"/>
    </row>
    <row r="56" spans="2:12" ht="10">
      <c r="B56" s="18"/>
      <c r="L56" s="18"/>
    </row>
    <row r="57" spans="2:12" ht="10">
      <c r="B57" s="18"/>
      <c r="L57" s="18"/>
    </row>
    <row r="58" spans="2:12" ht="10">
      <c r="B58" s="18"/>
      <c r="L58" s="18"/>
    </row>
    <row r="59" spans="2:12" ht="10">
      <c r="B59" s="18"/>
      <c r="L59" s="18"/>
    </row>
    <row r="60" spans="2:12" ht="10">
      <c r="B60" s="18"/>
      <c r="L60" s="18"/>
    </row>
    <row r="61" spans="2:12" s="1" customFormat="1" ht="12.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">
      <c r="B62" s="18"/>
      <c r="L62" s="18"/>
    </row>
    <row r="63" spans="2:12" ht="10">
      <c r="B63" s="18"/>
      <c r="L63" s="18"/>
    </row>
    <row r="64" spans="2:12" ht="10">
      <c r="B64" s="18"/>
      <c r="L64" s="18"/>
    </row>
    <row r="65" spans="2:12" s="1" customFormat="1" ht="13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">
      <c r="B66" s="18"/>
      <c r="L66" s="18"/>
    </row>
    <row r="67" spans="2:12" ht="10">
      <c r="B67" s="18"/>
      <c r="L67" s="18"/>
    </row>
    <row r="68" spans="2:12" ht="10">
      <c r="B68" s="18"/>
      <c r="L68" s="18"/>
    </row>
    <row r="69" spans="2:12" ht="10">
      <c r="B69" s="18"/>
      <c r="L69" s="18"/>
    </row>
    <row r="70" spans="2:12" ht="10">
      <c r="B70" s="18"/>
      <c r="L70" s="18"/>
    </row>
    <row r="71" spans="2:12" ht="10">
      <c r="B71" s="18"/>
      <c r="L71" s="18"/>
    </row>
    <row r="72" spans="2:12" ht="10">
      <c r="B72" s="18"/>
      <c r="L72" s="18"/>
    </row>
    <row r="73" spans="2:12" ht="10">
      <c r="B73" s="18"/>
      <c r="L73" s="18"/>
    </row>
    <row r="74" spans="2:12" ht="10">
      <c r="B74" s="18"/>
      <c r="L74" s="18"/>
    </row>
    <row r="75" spans="2:12" ht="10">
      <c r="B75" s="18"/>
      <c r="L75" s="18"/>
    </row>
    <row r="76" spans="2:12" s="1" customFormat="1" ht="12.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116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2" t="str">
        <f>E7</f>
        <v>Doplnění docházkového systému ve vybraných budovách v obvodu OŘ Ostrava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113</v>
      </c>
      <c r="L86" s="30"/>
    </row>
    <row r="87" spans="2:47" s="1" customFormat="1" ht="16.5" customHeight="1">
      <c r="B87" s="30"/>
      <c r="E87" s="174" t="str">
        <f>E9</f>
        <v>SO02 - Ostrava hl. n. – ř...</v>
      </c>
      <c r="F87" s="214"/>
      <c r="G87" s="214"/>
      <c r="H87" s="214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0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23</v>
      </c>
      <c r="F91" s="23" t="str">
        <f>E15</f>
        <v>Správa železnic, státní organizace</v>
      </c>
      <c r="I91" s="25" t="s">
        <v>30</v>
      </c>
      <c r="J91" s="28" t="str">
        <f>E21</f>
        <v>Trade FIDES, a.s.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Ing. Jakub Martiník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119</v>
      </c>
      <c r="J96" s="64">
        <f>J121</f>
        <v>0</v>
      </c>
      <c r="L96" s="30"/>
      <c r="AU96" s="15" t="s">
        <v>120</v>
      </c>
    </row>
    <row r="97" spans="2:12" s="8" customFormat="1" ht="25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122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124</v>
      </c>
      <c r="E99" s="108"/>
      <c r="F99" s="108"/>
      <c r="G99" s="108"/>
      <c r="H99" s="108"/>
      <c r="I99" s="108"/>
      <c r="J99" s="109">
        <f>J202</f>
        <v>0</v>
      </c>
      <c r="L99" s="106"/>
    </row>
    <row r="100" spans="2:12" s="9" customFormat="1" ht="19.899999999999999" customHeight="1">
      <c r="B100" s="106"/>
      <c r="D100" s="107" t="s">
        <v>125</v>
      </c>
      <c r="E100" s="108"/>
      <c r="F100" s="108"/>
      <c r="G100" s="108"/>
      <c r="H100" s="108"/>
      <c r="I100" s="108"/>
      <c r="J100" s="109">
        <f>J267</f>
        <v>0</v>
      </c>
      <c r="L100" s="106"/>
    </row>
    <row r="101" spans="2:12" s="8" customFormat="1" ht="25" customHeight="1">
      <c r="B101" s="102"/>
      <c r="D101" s="103" t="s">
        <v>126</v>
      </c>
      <c r="E101" s="104"/>
      <c r="F101" s="104"/>
      <c r="G101" s="104"/>
      <c r="H101" s="104"/>
      <c r="I101" s="104"/>
      <c r="J101" s="105">
        <f>J278</f>
        <v>0</v>
      </c>
      <c r="L101" s="102"/>
    </row>
    <row r="102" spans="2:12" s="1" customFormat="1" ht="21.75" customHeight="1">
      <c r="B102" s="30"/>
      <c r="L102" s="30"/>
    </row>
    <row r="103" spans="2:12" s="1" customFormat="1" ht="7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7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5" customHeight="1">
      <c r="B108" s="30"/>
      <c r="C108" s="19" t="s">
        <v>131</v>
      </c>
      <c r="L108" s="30"/>
    </row>
    <row r="109" spans="2:12" s="1" customFormat="1" ht="7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26.25" customHeight="1">
      <c r="B111" s="30"/>
      <c r="E111" s="212" t="str">
        <f>E7</f>
        <v>Doplnění docházkového systému ve vybraných budovách v obvodu OŘ Ostrava</v>
      </c>
      <c r="F111" s="213"/>
      <c r="G111" s="213"/>
      <c r="H111" s="213"/>
      <c r="L111" s="30"/>
    </row>
    <row r="112" spans="2:12" s="1" customFormat="1" ht="12" customHeight="1">
      <c r="B112" s="30"/>
      <c r="C112" s="25" t="s">
        <v>113</v>
      </c>
      <c r="L112" s="30"/>
    </row>
    <row r="113" spans="2:65" s="1" customFormat="1" ht="16.5" customHeight="1">
      <c r="B113" s="30"/>
      <c r="E113" s="174" t="str">
        <f>E9</f>
        <v>SO02 - Ostrava hl. n. – ř...</v>
      </c>
      <c r="F113" s="214"/>
      <c r="G113" s="214"/>
      <c r="H113" s="214"/>
      <c r="L113" s="30"/>
    </row>
    <row r="114" spans="2:65" s="1" customFormat="1" ht="7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 xml:space="preserve"> </v>
      </c>
      <c r="I115" s="25" t="s">
        <v>22</v>
      </c>
      <c r="J115" s="50">
        <f>IF(J12="","",J12)</f>
        <v>0</v>
      </c>
      <c r="L115" s="30"/>
    </row>
    <row r="116" spans="2:65" s="1" customFormat="1" ht="7" customHeight="1">
      <c r="B116" s="30"/>
      <c r="L116" s="30"/>
    </row>
    <row r="117" spans="2:65" s="1" customFormat="1" ht="15.15" customHeight="1">
      <c r="B117" s="30"/>
      <c r="C117" s="25" t="s">
        <v>23</v>
      </c>
      <c r="F117" s="23" t="str">
        <f>E15</f>
        <v>Správa železnic, státní organizace</v>
      </c>
      <c r="I117" s="25" t="s">
        <v>30</v>
      </c>
      <c r="J117" s="28" t="str">
        <f>E21</f>
        <v>Trade FIDES, a.s.</v>
      </c>
      <c r="L117" s="30"/>
    </row>
    <row r="118" spans="2:65" s="1" customFormat="1" ht="15.15" customHeight="1">
      <c r="B118" s="30"/>
      <c r="C118" s="25" t="s">
        <v>28</v>
      </c>
      <c r="F118" s="23" t="str">
        <f>IF(E18="","",E18)</f>
        <v>Vyplň údaj</v>
      </c>
      <c r="I118" s="25" t="s">
        <v>34</v>
      </c>
      <c r="J118" s="28" t="str">
        <f>E24</f>
        <v>Ing. Jakub Martiník</v>
      </c>
      <c r="L118" s="30"/>
    </row>
    <row r="119" spans="2:65" s="1" customFormat="1" ht="10.25" customHeight="1">
      <c r="B119" s="30"/>
      <c r="L119" s="30"/>
    </row>
    <row r="120" spans="2:65" s="10" customFormat="1" ht="29.25" customHeight="1">
      <c r="B120" s="110"/>
      <c r="C120" s="111" t="s">
        <v>132</v>
      </c>
      <c r="D120" s="112" t="s">
        <v>62</v>
      </c>
      <c r="E120" s="112" t="s">
        <v>58</v>
      </c>
      <c r="F120" s="112" t="s">
        <v>59</v>
      </c>
      <c r="G120" s="112" t="s">
        <v>133</v>
      </c>
      <c r="H120" s="112" t="s">
        <v>134</v>
      </c>
      <c r="I120" s="112" t="s">
        <v>135</v>
      </c>
      <c r="J120" s="112" t="s">
        <v>118</v>
      </c>
      <c r="K120" s="113" t="s">
        <v>136</v>
      </c>
      <c r="L120" s="110"/>
      <c r="M120" s="57" t="s">
        <v>1</v>
      </c>
      <c r="N120" s="58" t="s">
        <v>41</v>
      </c>
      <c r="O120" s="58" t="s">
        <v>137</v>
      </c>
      <c r="P120" s="58" t="s">
        <v>138</v>
      </c>
      <c r="Q120" s="58" t="s">
        <v>139</v>
      </c>
      <c r="R120" s="58" t="s">
        <v>140</v>
      </c>
      <c r="S120" s="58" t="s">
        <v>141</v>
      </c>
      <c r="T120" s="59" t="s">
        <v>142</v>
      </c>
    </row>
    <row r="121" spans="2:65" s="1" customFormat="1" ht="22.75" customHeight="1">
      <c r="B121" s="30"/>
      <c r="C121" s="62" t="s">
        <v>143</v>
      </c>
      <c r="J121" s="114">
        <f>BK121</f>
        <v>0</v>
      </c>
      <c r="L121" s="30"/>
      <c r="M121" s="60"/>
      <c r="N121" s="51"/>
      <c r="O121" s="51"/>
      <c r="P121" s="115">
        <f>P122+P278</f>
        <v>0</v>
      </c>
      <c r="Q121" s="51"/>
      <c r="R121" s="115">
        <f>R122+R278</f>
        <v>4.632E-2</v>
      </c>
      <c r="S121" s="51"/>
      <c r="T121" s="116">
        <f>T122+T278</f>
        <v>4.0050000000000002E-2</v>
      </c>
      <c r="AT121" s="15" t="s">
        <v>76</v>
      </c>
      <c r="AU121" s="15" t="s">
        <v>120</v>
      </c>
      <c r="BK121" s="117">
        <f>BK122+BK278</f>
        <v>0</v>
      </c>
    </row>
    <row r="122" spans="2:65" s="11" customFormat="1" ht="25.9" customHeight="1">
      <c r="B122" s="118"/>
      <c r="D122" s="119" t="s">
        <v>76</v>
      </c>
      <c r="E122" s="120" t="s">
        <v>144</v>
      </c>
      <c r="F122" s="120" t="s">
        <v>145</v>
      </c>
      <c r="I122" s="121"/>
      <c r="J122" s="122">
        <f>BK122</f>
        <v>0</v>
      </c>
      <c r="L122" s="118"/>
      <c r="M122" s="123"/>
      <c r="P122" s="124">
        <f>P123+P202+P267</f>
        <v>0</v>
      </c>
      <c r="R122" s="124">
        <f>R123+R202+R267</f>
        <v>4.632E-2</v>
      </c>
      <c r="T122" s="125">
        <f>T123+T202+T267</f>
        <v>4.0050000000000002E-2</v>
      </c>
      <c r="AR122" s="119" t="s">
        <v>87</v>
      </c>
      <c r="AT122" s="126" t="s">
        <v>76</v>
      </c>
      <c r="AU122" s="126" t="s">
        <v>77</v>
      </c>
      <c r="AY122" s="119" t="s">
        <v>146</v>
      </c>
      <c r="BK122" s="127">
        <f>BK123+BK202+BK267</f>
        <v>0</v>
      </c>
    </row>
    <row r="123" spans="2:65" s="11" customFormat="1" ht="22.75" customHeight="1">
      <c r="B123" s="118"/>
      <c r="D123" s="119" t="s">
        <v>76</v>
      </c>
      <c r="E123" s="128" t="s">
        <v>147</v>
      </c>
      <c r="F123" s="128" t="s">
        <v>148</v>
      </c>
      <c r="I123" s="121"/>
      <c r="J123" s="129">
        <f>BK123</f>
        <v>0</v>
      </c>
      <c r="L123" s="118"/>
      <c r="M123" s="123"/>
      <c r="P123" s="124">
        <f>SUM(P124:P201)</f>
        <v>0</v>
      </c>
      <c r="R123" s="124">
        <f>SUM(R124:R201)</f>
        <v>1.133E-2</v>
      </c>
      <c r="T123" s="125">
        <f>SUM(T124:T201)</f>
        <v>0</v>
      </c>
      <c r="AR123" s="119" t="s">
        <v>85</v>
      </c>
      <c r="AT123" s="126" t="s">
        <v>76</v>
      </c>
      <c r="AU123" s="126" t="s">
        <v>85</v>
      </c>
      <c r="AY123" s="119" t="s">
        <v>146</v>
      </c>
      <c r="BK123" s="127">
        <f>SUM(BK124:BK201)</f>
        <v>0</v>
      </c>
    </row>
    <row r="124" spans="2:65" s="1" customFormat="1" ht="24.15" customHeight="1">
      <c r="B124" s="30"/>
      <c r="C124" s="130" t="s">
        <v>85</v>
      </c>
      <c r="D124" s="130" t="s">
        <v>149</v>
      </c>
      <c r="E124" s="131" t="s">
        <v>150</v>
      </c>
      <c r="F124" s="132" t="s">
        <v>151</v>
      </c>
      <c r="G124" s="133" t="s">
        <v>152</v>
      </c>
      <c r="H124" s="134">
        <v>1</v>
      </c>
      <c r="I124" s="135"/>
      <c r="J124" s="136">
        <f>ROUND(I124*H124,2)</f>
        <v>0</v>
      </c>
      <c r="K124" s="132" t="s">
        <v>153</v>
      </c>
      <c r="L124" s="137"/>
      <c r="M124" s="138" t="s">
        <v>1</v>
      </c>
      <c r="N124" s="139" t="s">
        <v>42</v>
      </c>
      <c r="P124" s="140">
        <f>O124*H124</f>
        <v>0</v>
      </c>
      <c r="Q124" s="140">
        <v>8.2000000000000007E-3</v>
      </c>
      <c r="R124" s="140">
        <f>Q124*H124</f>
        <v>8.2000000000000007E-3</v>
      </c>
      <c r="S124" s="140">
        <v>0</v>
      </c>
      <c r="T124" s="141">
        <f>S124*H124</f>
        <v>0</v>
      </c>
      <c r="AR124" s="142" t="s">
        <v>154</v>
      </c>
      <c r="AT124" s="142" t="s">
        <v>149</v>
      </c>
      <c r="AU124" s="142" t="s">
        <v>87</v>
      </c>
      <c r="AY124" s="15" t="s">
        <v>146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85</v>
      </c>
      <c r="BK124" s="143">
        <f>ROUND(I124*H124,2)</f>
        <v>0</v>
      </c>
      <c r="BL124" s="15" t="s">
        <v>155</v>
      </c>
      <c r="BM124" s="142" t="s">
        <v>87</v>
      </c>
    </row>
    <row r="125" spans="2:65" s="1" customFormat="1" ht="18">
      <c r="B125" s="30"/>
      <c r="D125" s="144" t="s">
        <v>156</v>
      </c>
      <c r="F125" s="145" t="s">
        <v>151</v>
      </c>
      <c r="I125" s="146"/>
      <c r="L125" s="30"/>
      <c r="M125" s="147"/>
      <c r="T125" s="54"/>
      <c r="AT125" s="15" t="s">
        <v>156</v>
      </c>
      <c r="AU125" s="15" t="s">
        <v>87</v>
      </c>
    </row>
    <row r="126" spans="2:65" s="1" customFormat="1" ht="24.15" customHeight="1">
      <c r="B126" s="30"/>
      <c r="C126" s="148" t="s">
        <v>87</v>
      </c>
      <c r="D126" s="148" t="s">
        <v>157</v>
      </c>
      <c r="E126" s="149" t="s">
        <v>158</v>
      </c>
      <c r="F126" s="150" t="s">
        <v>159</v>
      </c>
      <c r="G126" s="151" t="s">
        <v>152</v>
      </c>
      <c r="H126" s="152">
        <v>1</v>
      </c>
      <c r="I126" s="153"/>
      <c r="J126" s="154">
        <f>ROUND(I126*H126,2)</f>
        <v>0</v>
      </c>
      <c r="K126" s="150" t="s">
        <v>153</v>
      </c>
      <c r="L126" s="30"/>
      <c r="M126" s="155" t="s">
        <v>1</v>
      </c>
      <c r="N126" s="156" t="s">
        <v>42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155</v>
      </c>
      <c r="AT126" s="142" t="s">
        <v>157</v>
      </c>
      <c r="AU126" s="142" t="s">
        <v>87</v>
      </c>
      <c r="AY126" s="15" t="s">
        <v>146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85</v>
      </c>
      <c r="BK126" s="143">
        <f>ROUND(I126*H126,2)</f>
        <v>0</v>
      </c>
      <c r="BL126" s="15" t="s">
        <v>155</v>
      </c>
      <c r="BM126" s="142" t="s">
        <v>155</v>
      </c>
    </row>
    <row r="127" spans="2:65" s="1" customFormat="1" ht="10">
      <c r="B127" s="30"/>
      <c r="D127" s="144" t="s">
        <v>156</v>
      </c>
      <c r="F127" s="145" t="s">
        <v>159</v>
      </c>
      <c r="I127" s="146"/>
      <c r="L127" s="30"/>
      <c r="M127" s="147"/>
      <c r="T127" s="54"/>
      <c r="AT127" s="15" t="s">
        <v>156</v>
      </c>
      <c r="AU127" s="15" t="s">
        <v>87</v>
      </c>
    </row>
    <row r="128" spans="2:65" s="1" customFormat="1" ht="16.5" customHeight="1">
      <c r="B128" s="30"/>
      <c r="C128" s="130" t="s">
        <v>160</v>
      </c>
      <c r="D128" s="130" t="s">
        <v>149</v>
      </c>
      <c r="E128" s="131" t="s">
        <v>161</v>
      </c>
      <c r="F128" s="132" t="s">
        <v>162</v>
      </c>
      <c r="G128" s="133" t="s">
        <v>163</v>
      </c>
      <c r="H128" s="134">
        <v>1</v>
      </c>
      <c r="I128" s="135"/>
      <c r="J128" s="136">
        <f>ROUND(I128*H128,2)</f>
        <v>0</v>
      </c>
      <c r="K128" s="132" t="s">
        <v>1</v>
      </c>
      <c r="L128" s="137"/>
      <c r="M128" s="138" t="s">
        <v>1</v>
      </c>
      <c r="N128" s="139" t="s">
        <v>42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154</v>
      </c>
      <c r="AT128" s="142" t="s">
        <v>149</v>
      </c>
      <c r="AU128" s="142" t="s">
        <v>87</v>
      </c>
      <c r="AY128" s="15" t="s">
        <v>146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85</v>
      </c>
      <c r="BK128" s="143">
        <f>ROUND(I128*H128,2)</f>
        <v>0</v>
      </c>
      <c r="BL128" s="15" t="s">
        <v>155</v>
      </c>
      <c r="BM128" s="142" t="s">
        <v>164</v>
      </c>
    </row>
    <row r="129" spans="2:65" s="1" customFormat="1" ht="10">
      <c r="B129" s="30"/>
      <c r="D129" s="144" t="s">
        <v>156</v>
      </c>
      <c r="F129" s="145" t="s">
        <v>162</v>
      </c>
      <c r="I129" s="146"/>
      <c r="L129" s="30"/>
      <c r="M129" s="147"/>
      <c r="T129" s="54"/>
      <c r="AT129" s="15" t="s">
        <v>156</v>
      </c>
      <c r="AU129" s="15" t="s">
        <v>87</v>
      </c>
    </row>
    <row r="130" spans="2:65" s="1" customFormat="1" ht="16.5" customHeight="1">
      <c r="B130" s="30"/>
      <c r="C130" s="148" t="s">
        <v>155</v>
      </c>
      <c r="D130" s="148" t="s">
        <v>157</v>
      </c>
      <c r="E130" s="149" t="s">
        <v>165</v>
      </c>
      <c r="F130" s="150" t="s">
        <v>166</v>
      </c>
      <c r="G130" s="151" t="s">
        <v>152</v>
      </c>
      <c r="H130" s="152">
        <v>1</v>
      </c>
      <c r="I130" s="153"/>
      <c r="J130" s="154">
        <f>ROUND(I130*H130,2)</f>
        <v>0</v>
      </c>
      <c r="K130" s="150" t="s">
        <v>153</v>
      </c>
      <c r="L130" s="30"/>
      <c r="M130" s="155" t="s">
        <v>1</v>
      </c>
      <c r="N130" s="156" t="s">
        <v>42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155</v>
      </c>
      <c r="AT130" s="142" t="s">
        <v>157</v>
      </c>
      <c r="AU130" s="142" t="s">
        <v>87</v>
      </c>
      <c r="AY130" s="15" t="s">
        <v>146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85</v>
      </c>
      <c r="BK130" s="143">
        <f>ROUND(I130*H130,2)</f>
        <v>0</v>
      </c>
      <c r="BL130" s="15" t="s">
        <v>155</v>
      </c>
      <c r="BM130" s="142" t="s">
        <v>154</v>
      </c>
    </row>
    <row r="131" spans="2:65" s="1" customFormat="1" ht="10">
      <c r="B131" s="30"/>
      <c r="D131" s="144" t="s">
        <v>156</v>
      </c>
      <c r="F131" s="145" t="s">
        <v>166</v>
      </c>
      <c r="I131" s="146"/>
      <c r="L131" s="30"/>
      <c r="M131" s="147"/>
      <c r="T131" s="54"/>
      <c r="AT131" s="15" t="s">
        <v>156</v>
      </c>
      <c r="AU131" s="15" t="s">
        <v>87</v>
      </c>
    </row>
    <row r="132" spans="2:65" s="1" customFormat="1" ht="24.15" customHeight="1">
      <c r="B132" s="30"/>
      <c r="C132" s="130" t="s">
        <v>167</v>
      </c>
      <c r="D132" s="130" t="s">
        <v>149</v>
      </c>
      <c r="E132" s="131" t="s">
        <v>481</v>
      </c>
      <c r="F132" s="132" t="s">
        <v>482</v>
      </c>
      <c r="G132" s="133" t="s">
        <v>152</v>
      </c>
      <c r="H132" s="134">
        <v>1</v>
      </c>
      <c r="I132" s="135"/>
      <c r="J132" s="136">
        <f>ROUND(I132*H132,2)</f>
        <v>0</v>
      </c>
      <c r="K132" s="132" t="s">
        <v>1</v>
      </c>
      <c r="L132" s="137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154</v>
      </c>
      <c r="AT132" s="142" t="s">
        <v>149</v>
      </c>
      <c r="AU132" s="142" t="s">
        <v>87</v>
      </c>
      <c r="AY132" s="15" t="s">
        <v>146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85</v>
      </c>
      <c r="BK132" s="143">
        <f>ROUND(I132*H132,2)</f>
        <v>0</v>
      </c>
      <c r="BL132" s="15" t="s">
        <v>155</v>
      </c>
      <c r="BM132" s="142" t="s">
        <v>170</v>
      </c>
    </row>
    <row r="133" spans="2:65" s="1" customFormat="1" ht="18">
      <c r="B133" s="30"/>
      <c r="D133" s="144" t="s">
        <v>156</v>
      </c>
      <c r="F133" s="145" t="s">
        <v>482</v>
      </c>
      <c r="I133" s="146"/>
      <c r="L133" s="30"/>
      <c r="M133" s="147"/>
      <c r="T133" s="54"/>
      <c r="AT133" s="15" t="s">
        <v>156</v>
      </c>
      <c r="AU133" s="15" t="s">
        <v>87</v>
      </c>
    </row>
    <row r="134" spans="2:65" s="1" customFormat="1" ht="24.15" customHeight="1">
      <c r="B134" s="30"/>
      <c r="C134" s="148" t="s">
        <v>164</v>
      </c>
      <c r="D134" s="148" t="s">
        <v>157</v>
      </c>
      <c r="E134" s="149" t="s">
        <v>171</v>
      </c>
      <c r="F134" s="150" t="s">
        <v>172</v>
      </c>
      <c r="G134" s="151" t="s">
        <v>152</v>
      </c>
      <c r="H134" s="152">
        <v>1</v>
      </c>
      <c r="I134" s="153"/>
      <c r="J134" s="154">
        <f>ROUND(I134*H134,2)</f>
        <v>0</v>
      </c>
      <c r="K134" s="150" t="s">
        <v>153</v>
      </c>
      <c r="L134" s="30"/>
      <c r="M134" s="155" t="s">
        <v>1</v>
      </c>
      <c r="N134" s="156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155</v>
      </c>
      <c r="AT134" s="142" t="s">
        <v>157</v>
      </c>
      <c r="AU134" s="142" t="s">
        <v>87</v>
      </c>
      <c r="AY134" s="15" t="s">
        <v>146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85</v>
      </c>
      <c r="BK134" s="143">
        <f>ROUND(I134*H134,2)</f>
        <v>0</v>
      </c>
      <c r="BL134" s="15" t="s">
        <v>155</v>
      </c>
      <c r="BM134" s="142" t="s">
        <v>8</v>
      </c>
    </row>
    <row r="135" spans="2:65" s="1" customFormat="1" ht="10">
      <c r="B135" s="30"/>
      <c r="D135" s="144" t="s">
        <v>156</v>
      </c>
      <c r="F135" s="145" t="s">
        <v>172</v>
      </c>
      <c r="I135" s="146"/>
      <c r="L135" s="30"/>
      <c r="M135" s="147"/>
      <c r="T135" s="54"/>
      <c r="AT135" s="15" t="s">
        <v>156</v>
      </c>
      <c r="AU135" s="15" t="s">
        <v>87</v>
      </c>
    </row>
    <row r="136" spans="2:65" s="1" customFormat="1" ht="16.5" customHeight="1">
      <c r="B136" s="30"/>
      <c r="C136" s="130" t="s">
        <v>173</v>
      </c>
      <c r="D136" s="130" t="s">
        <v>149</v>
      </c>
      <c r="E136" s="131" t="s">
        <v>483</v>
      </c>
      <c r="F136" s="132" t="s">
        <v>484</v>
      </c>
      <c r="G136" s="133" t="s">
        <v>163</v>
      </c>
      <c r="H136" s="134">
        <v>1</v>
      </c>
      <c r="I136" s="135"/>
      <c r="J136" s="136">
        <f>ROUND(I136*H136,2)</f>
        <v>0</v>
      </c>
      <c r="K136" s="132" t="s">
        <v>1</v>
      </c>
      <c r="L136" s="137"/>
      <c r="M136" s="138" t="s">
        <v>1</v>
      </c>
      <c r="N136" s="139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154</v>
      </c>
      <c r="AT136" s="142" t="s">
        <v>149</v>
      </c>
      <c r="AU136" s="142" t="s">
        <v>87</v>
      </c>
      <c r="AY136" s="15" t="s">
        <v>146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85</v>
      </c>
      <c r="BK136" s="143">
        <f>ROUND(I136*H136,2)</f>
        <v>0</v>
      </c>
      <c r="BL136" s="15" t="s">
        <v>155</v>
      </c>
      <c r="BM136" s="142" t="s">
        <v>174</v>
      </c>
    </row>
    <row r="137" spans="2:65" s="1" customFormat="1" ht="10">
      <c r="B137" s="30"/>
      <c r="D137" s="144" t="s">
        <v>156</v>
      </c>
      <c r="F137" s="145" t="s">
        <v>484</v>
      </c>
      <c r="I137" s="146"/>
      <c r="L137" s="30"/>
      <c r="M137" s="147"/>
      <c r="T137" s="54"/>
      <c r="AT137" s="15" t="s">
        <v>156</v>
      </c>
      <c r="AU137" s="15" t="s">
        <v>87</v>
      </c>
    </row>
    <row r="138" spans="2:65" s="1" customFormat="1" ht="16.5" customHeight="1">
      <c r="B138" s="30"/>
      <c r="C138" s="148" t="s">
        <v>154</v>
      </c>
      <c r="D138" s="148" t="s">
        <v>157</v>
      </c>
      <c r="E138" s="149" t="s">
        <v>165</v>
      </c>
      <c r="F138" s="150" t="s">
        <v>166</v>
      </c>
      <c r="G138" s="151" t="s">
        <v>152</v>
      </c>
      <c r="H138" s="152">
        <v>1</v>
      </c>
      <c r="I138" s="153"/>
      <c r="J138" s="154">
        <f>ROUND(I138*H138,2)</f>
        <v>0</v>
      </c>
      <c r="K138" s="150" t="s">
        <v>153</v>
      </c>
      <c r="L138" s="30"/>
      <c r="M138" s="155" t="s">
        <v>1</v>
      </c>
      <c r="N138" s="156" t="s">
        <v>42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155</v>
      </c>
      <c r="AT138" s="142" t="s">
        <v>157</v>
      </c>
      <c r="AU138" s="142" t="s">
        <v>87</v>
      </c>
      <c r="AY138" s="15" t="s">
        <v>146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85</v>
      </c>
      <c r="BK138" s="143">
        <f>ROUND(I138*H138,2)</f>
        <v>0</v>
      </c>
      <c r="BL138" s="15" t="s">
        <v>155</v>
      </c>
      <c r="BM138" s="142" t="s">
        <v>175</v>
      </c>
    </row>
    <row r="139" spans="2:65" s="1" customFormat="1" ht="10">
      <c r="B139" s="30"/>
      <c r="D139" s="144" t="s">
        <v>156</v>
      </c>
      <c r="F139" s="145" t="s">
        <v>166</v>
      </c>
      <c r="I139" s="146"/>
      <c r="L139" s="30"/>
      <c r="M139" s="147"/>
      <c r="T139" s="54"/>
      <c r="AT139" s="15" t="s">
        <v>156</v>
      </c>
      <c r="AU139" s="15" t="s">
        <v>87</v>
      </c>
    </row>
    <row r="140" spans="2:65" s="1" customFormat="1" ht="16.5" customHeight="1">
      <c r="B140" s="30"/>
      <c r="C140" s="130" t="s">
        <v>176</v>
      </c>
      <c r="D140" s="130" t="s">
        <v>149</v>
      </c>
      <c r="E140" s="131" t="s">
        <v>177</v>
      </c>
      <c r="F140" s="132" t="s">
        <v>178</v>
      </c>
      <c r="G140" s="133" t="s">
        <v>152</v>
      </c>
      <c r="H140" s="134">
        <v>1</v>
      </c>
      <c r="I140" s="135"/>
      <c r="J140" s="136">
        <f>ROUND(I140*H140,2)</f>
        <v>0</v>
      </c>
      <c r="K140" s="132" t="s">
        <v>153</v>
      </c>
      <c r="L140" s="137"/>
      <c r="M140" s="138" t="s">
        <v>1</v>
      </c>
      <c r="N140" s="139" t="s">
        <v>42</v>
      </c>
      <c r="P140" s="140">
        <f>O140*H140</f>
        <v>0</v>
      </c>
      <c r="Q140" s="140">
        <v>6.0999999999999997E-4</v>
      </c>
      <c r="R140" s="140">
        <f>Q140*H140</f>
        <v>6.0999999999999997E-4</v>
      </c>
      <c r="S140" s="140">
        <v>0</v>
      </c>
      <c r="T140" s="141">
        <f>S140*H140</f>
        <v>0</v>
      </c>
      <c r="AR140" s="142" t="s">
        <v>154</v>
      </c>
      <c r="AT140" s="142" t="s">
        <v>149</v>
      </c>
      <c r="AU140" s="142" t="s">
        <v>87</v>
      </c>
      <c r="AY140" s="15" t="s">
        <v>146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85</v>
      </c>
      <c r="BK140" s="143">
        <f>ROUND(I140*H140,2)</f>
        <v>0</v>
      </c>
      <c r="BL140" s="15" t="s">
        <v>155</v>
      </c>
      <c r="BM140" s="142" t="s">
        <v>179</v>
      </c>
    </row>
    <row r="141" spans="2:65" s="1" customFormat="1" ht="10">
      <c r="B141" s="30"/>
      <c r="D141" s="144" t="s">
        <v>156</v>
      </c>
      <c r="F141" s="145" t="s">
        <v>178</v>
      </c>
      <c r="I141" s="146"/>
      <c r="L141" s="30"/>
      <c r="M141" s="147"/>
      <c r="T141" s="54"/>
      <c r="AT141" s="15" t="s">
        <v>156</v>
      </c>
      <c r="AU141" s="15" t="s">
        <v>87</v>
      </c>
    </row>
    <row r="142" spans="2:65" s="1" customFormat="1" ht="24.15" customHeight="1">
      <c r="B142" s="30"/>
      <c r="C142" s="148" t="s">
        <v>170</v>
      </c>
      <c r="D142" s="148" t="s">
        <v>157</v>
      </c>
      <c r="E142" s="149" t="s">
        <v>180</v>
      </c>
      <c r="F142" s="150" t="s">
        <v>181</v>
      </c>
      <c r="G142" s="151" t="s">
        <v>152</v>
      </c>
      <c r="H142" s="152">
        <v>1</v>
      </c>
      <c r="I142" s="153"/>
      <c r="J142" s="154">
        <f>ROUND(I142*H142,2)</f>
        <v>0</v>
      </c>
      <c r="K142" s="150" t="s">
        <v>153</v>
      </c>
      <c r="L142" s="30"/>
      <c r="M142" s="155" t="s">
        <v>1</v>
      </c>
      <c r="N142" s="156" t="s">
        <v>42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155</v>
      </c>
      <c r="AT142" s="142" t="s">
        <v>157</v>
      </c>
      <c r="AU142" s="142" t="s">
        <v>87</v>
      </c>
      <c r="AY142" s="15" t="s">
        <v>146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85</v>
      </c>
      <c r="BK142" s="143">
        <f>ROUND(I142*H142,2)</f>
        <v>0</v>
      </c>
      <c r="BL142" s="15" t="s">
        <v>155</v>
      </c>
      <c r="BM142" s="142" t="s">
        <v>182</v>
      </c>
    </row>
    <row r="143" spans="2:65" s="1" customFormat="1" ht="10">
      <c r="B143" s="30"/>
      <c r="D143" s="144" t="s">
        <v>156</v>
      </c>
      <c r="F143" s="145" t="s">
        <v>181</v>
      </c>
      <c r="I143" s="146"/>
      <c r="L143" s="30"/>
      <c r="M143" s="147"/>
      <c r="T143" s="54"/>
      <c r="AT143" s="15" t="s">
        <v>156</v>
      </c>
      <c r="AU143" s="15" t="s">
        <v>87</v>
      </c>
    </row>
    <row r="144" spans="2:65" s="1" customFormat="1" ht="24.15" customHeight="1">
      <c r="B144" s="30"/>
      <c r="C144" s="130" t="s">
        <v>183</v>
      </c>
      <c r="D144" s="130" t="s">
        <v>149</v>
      </c>
      <c r="E144" s="131" t="s">
        <v>184</v>
      </c>
      <c r="F144" s="132" t="s">
        <v>185</v>
      </c>
      <c r="G144" s="133" t="s">
        <v>152</v>
      </c>
      <c r="H144" s="134">
        <v>1</v>
      </c>
      <c r="I144" s="135"/>
      <c r="J144" s="136">
        <f>ROUND(I144*H144,2)</f>
        <v>0</v>
      </c>
      <c r="K144" s="132" t="s">
        <v>153</v>
      </c>
      <c r="L144" s="137"/>
      <c r="M144" s="138" t="s">
        <v>1</v>
      </c>
      <c r="N144" s="139" t="s">
        <v>42</v>
      </c>
      <c r="P144" s="140">
        <f>O144*H144</f>
        <v>0</v>
      </c>
      <c r="Q144" s="140">
        <v>5.0000000000000001E-4</v>
      </c>
      <c r="R144" s="140">
        <f>Q144*H144</f>
        <v>5.0000000000000001E-4</v>
      </c>
      <c r="S144" s="140">
        <v>0</v>
      </c>
      <c r="T144" s="141">
        <f>S144*H144</f>
        <v>0</v>
      </c>
      <c r="AR144" s="142" t="s">
        <v>154</v>
      </c>
      <c r="AT144" s="142" t="s">
        <v>149</v>
      </c>
      <c r="AU144" s="142" t="s">
        <v>87</v>
      </c>
      <c r="AY144" s="15" t="s">
        <v>146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85</v>
      </c>
      <c r="BK144" s="143">
        <f>ROUND(I144*H144,2)</f>
        <v>0</v>
      </c>
      <c r="BL144" s="15" t="s">
        <v>155</v>
      </c>
      <c r="BM144" s="142" t="s">
        <v>186</v>
      </c>
    </row>
    <row r="145" spans="2:65" s="1" customFormat="1" ht="18">
      <c r="B145" s="30"/>
      <c r="D145" s="144" t="s">
        <v>156</v>
      </c>
      <c r="F145" s="145" t="s">
        <v>185</v>
      </c>
      <c r="I145" s="146"/>
      <c r="L145" s="30"/>
      <c r="M145" s="147"/>
      <c r="T145" s="54"/>
      <c r="AT145" s="15" t="s">
        <v>156</v>
      </c>
      <c r="AU145" s="15" t="s">
        <v>87</v>
      </c>
    </row>
    <row r="146" spans="2:65" s="1" customFormat="1" ht="21.75" customHeight="1">
      <c r="B146" s="30"/>
      <c r="C146" s="148" t="s">
        <v>8</v>
      </c>
      <c r="D146" s="148" t="s">
        <v>157</v>
      </c>
      <c r="E146" s="149" t="s">
        <v>187</v>
      </c>
      <c r="F146" s="150" t="s">
        <v>188</v>
      </c>
      <c r="G146" s="151" t="s">
        <v>152</v>
      </c>
      <c r="H146" s="152">
        <v>1</v>
      </c>
      <c r="I146" s="153"/>
      <c r="J146" s="154">
        <f>ROUND(I146*H146,2)</f>
        <v>0</v>
      </c>
      <c r="K146" s="150" t="s">
        <v>153</v>
      </c>
      <c r="L146" s="30"/>
      <c r="M146" s="155" t="s">
        <v>1</v>
      </c>
      <c r="N146" s="156" t="s">
        <v>42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155</v>
      </c>
      <c r="AT146" s="142" t="s">
        <v>157</v>
      </c>
      <c r="AU146" s="142" t="s">
        <v>87</v>
      </c>
      <c r="AY146" s="15" t="s">
        <v>146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85</v>
      </c>
      <c r="BK146" s="143">
        <f>ROUND(I146*H146,2)</f>
        <v>0</v>
      </c>
      <c r="BL146" s="15" t="s">
        <v>155</v>
      </c>
      <c r="BM146" s="142" t="s">
        <v>189</v>
      </c>
    </row>
    <row r="147" spans="2:65" s="1" customFormat="1" ht="10">
      <c r="B147" s="30"/>
      <c r="D147" s="144" t="s">
        <v>156</v>
      </c>
      <c r="F147" s="145" t="s">
        <v>188</v>
      </c>
      <c r="I147" s="146"/>
      <c r="L147" s="30"/>
      <c r="M147" s="147"/>
      <c r="T147" s="54"/>
      <c r="AT147" s="15" t="s">
        <v>156</v>
      </c>
      <c r="AU147" s="15" t="s">
        <v>87</v>
      </c>
    </row>
    <row r="148" spans="2:65" s="1" customFormat="1" ht="16.5" customHeight="1">
      <c r="B148" s="30"/>
      <c r="C148" s="130" t="s">
        <v>190</v>
      </c>
      <c r="D148" s="130" t="s">
        <v>149</v>
      </c>
      <c r="E148" s="131" t="s">
        <v>485</v>
      </c>
      <c r="F148" s="132" t="s">
        <v>486</v>
      </c>
      <c r="G148" s="133" t="s">
        <v>152</v>
      </c>
      <c r="H148" s="134">
        <v>1</v>
      </c>
      <c r="I148" s="135"/>
      <c r="J148" s="136">
        <f>ROUND(I148*H148,2)</f>
        <v>0</v>
      </c>
      <c r="K148" s="132" t="s">
        <v>1</v>
      </c>
      <c r="L148" s="137"/>
      <c r="M148" s="138" t="s">
        <v>1</v>
      </c>
      <c r="N148" s="139" t="s">
        <v>42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154</v>
      </c>
      <c r="AT148" s="142" t="s">
        <v>149</v>
      </c>
      <c r="AU148" s="142" t="s">
        <v>87</v>
      </c>
      <c r="AY148" s="15" t="s">
        <v>146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85</v>
      </c>
      <c r="BK148" s="143">
        <f>ROUND(I148*H148,2)</f>
        <v>0</v>
      </c>
      <c r="BL148" s="15" t="s">
        <v>155</v>
      </c>
      <c r="BM148" s="142" t="s">
        <v>193</v>
      </c>
    </row>
    <row r="149" spans="2:65" s="1" customFormat="1" ht="10">
      <c r="B149" s="30"/>
      <c r="D149" s="144" t="s">
        <v>156</v>
      </c>
      <c r="F149" s="145" t="s">
        <v>486</v>
      </c>
      <c r="I149" s="146"/>
      <c r="L149" s="30"/>
      <c r="M149" s="147"/>
      <c r="T149" s="54"/>
      <c r="AT149" s="15" t="s">
        <v>156</v>
      </c>
      <c r="AU149" s="15" t="s">
        <v>87</v>
      </c>
    </row>
    <row r="150" spans="2:65" s="1" customFormat="1" ht="16.5" customHeight="1">
      <c r="B150" s="30"/>
      <c r="C150" s="148" t="s">
        <v>174</v>
      </c>
      <c r="D150" s="148" t="s">
        <v>157</v>
      </c>
      <c r="E150" s="149" t="s">
        <v>487</v>
      </c>
      <c r="F150" s="150" t="s">
        <v>488</v>
      </c>
      <c r="G150" s="151" t="s">
        <v>163</v>
      </c>
      <c r="H150" s="152">
        <v>1</v>
      </c>
      <c r="I150" s="153"/>
      <c r="J150" s="154">
        <f>ROUND(I150*H150,2)</f>
        <v>0</v>
      </c>
      <c r="K150" s="150" t="s">
        <v>1</v>
      </c>
      <c r="L150" s="30"/>
      <c r="M150" s="155" t="s">
        <v>1</v>
      </c>
      <c r="N150" s="156" t="s">
        <v>42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155</v>
      </c>
      <c r="AT150" s="142" t="s">
        <v>157</v>
      </c>
      <c r="AU150" s="142" t="s">
        <v>87</v>
      </c>
      <c r="AY150" s="15" t="s">
        <v>146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5" t="s">
        <v>85</v>
      </c>
      <c r="BK150" s="143">
        <f>ROUND(I150*H150,2)</f>
        <v>0</v>
      </c>
      <c r="BL150" s="15" t="s">
        <v>155</v>
      </c>
      <c r="BM150" s="142" t="s">
        <v>196</v>
      </c>
    </row>
    <row r="151" spans="2:65" s="1" customFormat="1" ht="10">
      <c r="B151" s="30"/>
      <c r="D151" s="144" t="s">
        <v>156</v>
      </c>
      <c r="F151" s="145" t="s">
        <v>488</v>
      </c>
      <c r="I151" s="146"/>
      <c r="L151" s="30"/>
      <c r="M151" s="147"/>
      <c r="T151" s="54"/>
      <c r="AT151" s="15" t="s">
        <v>156</v>
      </c>
      <c r="AU151" s="15" t="s">
        <v>87</v>
      </c>
    </row>
    <row r="152" spans="2:65" s="1" customFormat="1" ht="49" customHeight="1">
      <c r="B152" s="30"/>
      <c r="C152" s="130" t="s">
        <v>197</v>
      </c>
      <c r="D152" s="130" t="s">
        <v>149</v>
      </c>
      <c r="E152" s="131" t="s">
        <v>198</v>
      </c>
      <c r="F152" s="132" t="s">
        <v>199</v>
      </c>
      <c r="G152" s="133" t="s">
        <v>152</v>
      </c>
      <c r="H152" s="134">
        <v>1</v>
      </c>
      <c r="I152" s="135"/>
      <c r="J152" s="136">
        <f>ROUND(I152*H152,2)</f>
        <v>0</v>
      </c>
      <c r="K152" s="132" t="s">
        <v>153</v>
      </c>
      <c r="L152" s="137"/>
      <c r="M152" s="138" t="s">
        <v>1</v>
      </c>
      <c r="N152" s="139" t="s">
        <v>42</v>
      </c>
      <c r="P152" s="140">
        <f>O152*H152</f>
        <v>0</v>
      </c>
      <c r="Q152" s="140">
        <v>6.9999999999999999E-4</v>
      </c>
      <c r="R152" s="140">
        <f>Q152*H152</f>
        <v>6.9999999999999999E-4</v>
      </c>
      <c r="S152" s="140">
        <v>0</v>
      </c>
      <c r="T152" s="141">
        <f>S152*H152</f>
        <v>0</v>
      </c>
      <c r="AR152" s="142" t="s">
        <v>154</v>
      </c>
      <c r="AT152" s="142" t="s">
        <v>149</v>
      </c>
      <c r="AU152" s="142" t="s">
        <v>87</v>
      </c>
      <c r="AY152" s="15" t="s">
        <v>146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5" t="s">
        <v>85</v>
      </c>
      <c r="BK152" s="143">
        <f>ROUND(I152*H152,2)</f>
        <v>0</v>
      </c>
      <c r="BL152" s="15" t="s">
        <v>155</v>
      </c>
      <c r="BM152" s="142" t="s">
        <v>200</v>
      </c>
    </row>
    <row r="153" spans="2:65" s="1" customFormat="1" ht="27">
      <c r="B153" s="30"/>
      <c r="D153" s="144" t="s">
        <v>156</v>
      </c>
      <c r="F153" s="145" t="s">
        <v>199</v>
      </c>
      <c r="I153" s="146"/>
      <c r="L153" s="30"/>
      <c r="M153" s="147"/>
      <c r="T153" s="54"/>
      <c r="AT153" s="15" t="s">
        <v>156</v>
      </c>
      <c r="AU153" s="15" t="s">
        <v>87</v>
      </c>
    </row>
    <row r="154" spans="2:65" s="1" customFormat="1" ht="24.15" customHeight="1">
      <c r="B154" s="30"/>
      <c r="C154" s="148" t="s">
        <v>175</v>
      </c>
      <c r="D154" s="148" t="s">
        <v>157</v>
      </c>
      <c r="E154" s="149" t="s">
        <v>201</v>
      </c>
      <c r="F154" s="150" t="s">
        <v>202</v>
      </c>
      <c r="G154" s="151" t="s">
        <v>152</v>
      </c>
      <c r="H154" s="152">
        <v>1</v>
      </c>
      <c r="I154" s="153"/>
      <c r="J154" s="154">
        <f>ROUND(I154*H154,2)</f>
        <v>0</v>
      </c>
      <c r="K154" s="150" t="s">
        <v>153</v>
      </c>
      <c r="L154" s="30"/>
      <c r="M154" s="155" t="s">
        <v>1</v>
      </c>
      <c r="N154" s="156" t="s">
        <v>42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155</v>
      </c>
      <c r="AT154" s="142" t="s">
        <v>157</v>
      </c>
      <c r="AU154" s="142" t="s">
        <v>87</v>
      </c>
      <c r="AY154" s="15" t="s">
        <v>146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85</v>
      </c>
      <c r="BK154" s="143">
        <f>ROUND(I154*H154,2)</f>
        <v>0</v>
      </c>
      <c r="BL154" s="15" t="s">
        <v>155</v>
      </c>
      <c r="BM154" s="142" t="s">
        <v>203</v>
      </c>
    </row>
    <row r="155" spans="2:65" s="1" customFormat="1" ht="10">
      <c r="B155" s="30"/>
      <c r="D155" s="144" t="s">
        <v>156</v>
      </c>
      <c r="F155" s="145" t="s">
        <v>202</v>
      </c>
      <c r="I155" s="146"/>
      <c r="L155" s="30"/>
      <c r="M155" s="147"/>
      <c r="T155" s="54"/>
      <c r="AT155" s="15" t="s">
        <v>156</v>
      </c>
      <c r="AU155" s="15" t="s">
        <v>87</v>
      </c>
    </row>
    <row r="156" spans="2:65" s="1" customFormat="1" ht="16.5" customHeight="1">
      <c r="B156" s="30"/>
      <c r="C156" s="130" t="s">
        <v>204</v>
      </c>
      <c r="D156" s="130" t="s">
        <v>149</v>
      </c>
      <c r="E156" s="131" t="s">
        <v>205</v>
      </c>
      <c r="F156" s="132" t="s">
        <v>206</v>
      </c>
      <c r="G156" s="133" t="s">
        <v>152</v>
      </c>
      <c r="H156" s="134">
        <v>1</v>
      </c>
      <c r="I156" s="135"/>
      <c r="J156" s="136">
        <f>ROUND(I156*H156,2)</f>
        <v>0</v>
      </c>
      <c r="K156" s="132" t="s">
        <v>153</v>
      </c>
      <c r="L156" s="137"/>
      <c r="M156" s="138" t="s">
        <v>1</v>
      </c>
      <c r="N156" s="139" t="s">
        <v>42</v>
      </c>
      <c r="P156" s="140">
        <f>O156*H156</f>
        <v>0</v>
      </c>
      <c r="Q156" s="140">
        <v>2.0000000000000001E-4</v>
      </c>
      <c r="R156" s="140">
        <f>Q156*H156</f>
        <v>2.0000000000000001E-4</v>
      </c>
      <c r="S156" s="140">
        <v>0</v>
      </c>
      <c r="T156" s="141">
        <f>S156*H156</f>
        <v>0</v>
      </c>
      <c r="AR156" s="142" t="s">
        <v>154</v>
      </c>
      <c r="AT156" s="142" t="s">
        <v>149</v>
      </c>
      <c r="AU156" s="142" t="s">
        <v>87</v>
      </c>
      <c r="AY156" s="15" t="s">
        <v>146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85</v>
      </c>
      <c r="BK156" s="143">
        <f>ROUND(I156*H156,2)</f>
        <v>0</v>
      </c>
      <c r="BL156" s="15" t="s">
        <v>155</v>
      </c>
      <c r="BM156" s="142" t="s">
        <v>207</v>
      </c>
    </row>
    <row r="157" spans="2:65" s="1" customFormat="1" ht="10">
      <c r="B157" s="30"/>
      <c r="D157" s="144" t="s">
        <v>156</v>
      </c>
      <c r="F157" s="145" t="s">
        <v>206</v>
      </c>
      <c r="I157" s="146"/>
      <c r="L157" s="30"/>
      <c r="M157" s="147"/>
      <c r="T157" s="54"/>
      <c r="AT157" s="15" t="s">
        <v>156</v>
      </c>
      <c r="AU157" s="15" t="s">
        <v>87</v>
      </c>
    </row>
    <row r="158" spans="2:65" s="1" customFormat="1" ht="21.75" customHeight="1">
      <c r="B158" s="30"/>
      <c r="C158" s="148" t="s">
        <v>179</v>
      </c>
      <c r="D158" s="148" t="s">
        <v>157</v>
      </c>
      <c r="E158" s="149" t="s">
        <v>208</v>
      </c>
      <c r="F158" s="150" t="s">
        <v>209</v>
      </c>
      <c r="G158" s="151" t="s">
        <v>152</v>
      </c>
      <c r="H158" s="152">
        <v>1</v>
      </c>
      <c r="I158" s="153"/>
      <c r="J158" s="154">
        <f>ROUND(I158*H158,2)</f>
        <v>0</v>
      </c>
      <c r="K158" s="150" t="s">
        <v>153</v>
      </c>
      <c r="L158" s="30"/>
      <c r="M158" s="155" t="s">
        <v>1</v>
      </c>
      <c r="N158" s="156" t="s">
        <v>42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155</v>
      </c>
      <c r="AT158" s="142" t="s">
        <v>157</v>
      </c>
      <c r="AU158" s="142" t="s">
        <v>87</v>
      </c>
      <c r="AY158" s="15" t="s">
        <v>146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85</v>
      </c>
      <c r="BK158" s="143">
        <f>ROUND(I158*H158,2)</f>
        <v>0</v>
      </c>
      <c r="BL158" s="15" t="s">
        <v>155</v>
      </c>
      <c r="BM158" s="142" t="s">
        <v>210</v>
      </c>
    </row>
    <row r="159" spans="2:65" s="1" customFormat="1" ht="10">
      <c r="B159" s="30"/>
      <c r="D159" s="144" t="s">
        <v>156</v>
      </c>
      <c r="F159" s="145" t="s">
        <v>209</v>
      </c>
      <c r="I159" s="146"/>
      <c r="L159" s="30"/>
      <c r="M159" s="147"/>
      <c r="T159" s="54"/>
      <c r="AT159" s="15" t="s">
        <v>156</v>
      </c>
      <c r="AU159" s="15" t="s">
        <v>87</v>
      </c>
    </row>
    <row r="160" spans="2:65" s="1" customFormat="1" ht="21.75" customHeight="1">
      <c r="B160" s="30"/>
      <c r="C160" s="130" t="s">
        <v>211</v>
      </c>
      <c r="D160" s="130" t="s">
        <v>149</v>
      </c>
      <c r="E160" s="131" t="s">
        <v>489</v>
      </c>
      <c r="F160" s="132" t="s">
        <v>490</v>
      </c>
      <c r="G160" s="133" t="s">
        <v>152</v>
      </c>
      <c r="H160" s="134">
        <v>1</v>
      </c>
      <c r="I160" s="135"/>
      <c r="J160" s="136">
        <f>ROUND(I160*H160,2)</f>
        <v>0</v>
      </c>
      <c r="K160" s="132" t="s">
        <v>153</v>
      </c>
      <c r="L160" s="137"/>
      <c r="M160" s="138" t="s">
        <v>1</v>
      </c>
      <c r="N160" s="139" t="s">
        <v>42</v>
      </c>
      <c r="P160" s="140">
        <f>O160*H160</f>
        <v>0</v>
      </c>
      <c r="Q160" s="140">
        <v>5.0000000000000001E-4</v>
      </c>
      <c r="R160" s="140">
        <f>Q160*H160</f>
        <v>5.0000000000000001E-4</v>
      </c>
      <c r="S160" s="140">
        <v>0</v>
      </c>
      <c r="T160" s="141">
        <f>S160*H160</f>
        <v>0</v>
      </c>
      <c r="AR160" s="142" t="s">
        <v>154</v>
      </c>
      <c r="AT160" s="142" t="s">
        <v>149</v>
      </c>
      <c r="AU160" s="142" t="s">
        <v>87</v>
      </c>
      <c r="AY160" s="15" t="s">
        <v>146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85</v>
      </c>
      <c r="BK160" s="143">
        <f>ROUND(I160*H160,2)</f>
        <v>0</v>
      </c>
      <c r="BL160" s="15" t="s">
        <v>155</v>
      </c>
      <c r="BM160" s="142" t="s">
        <v>214</v>
      </c>
    </row>
    <row r="161" spans="2:65" s="1" customFormat="1" ht="10">
      <c r="B161" s="30"/>
      <c r="D161" s="144" t="s">
        <v>156</v>
      </c>
      <c r="F161" s="145" t="s">
        <v>490</v>
      </c>
      <c r="I161" s="146"/>
      <c r="L161" s="30"/>
      <c r="M161" s="147"/>
      <c r="T161" s="54"/>
      <c r="AT161" s="15" t="s">
        <v>156</v>
      </c>
      <c r="AU161" s="15" t="s">
        <v>87</v>
      </c>
    </row>
    <row r="162" spans="2:65" s="1" customFormat="1" ht="16.5" customHeight="1">
      <c r="B162" s="30"/>
      <c r="C162" s="148" t="s">
        <v>182</v>
      </c>
      <c r="D162" s="148" t="s">
        <v>157</v>
      </c>
      <c r="E162" s="149" t="s">
        <v>215</v>
      </c>
      <c r="F162" s="150" t="s">
        <v>216</v>
      </c>
      <c r="G162" s="151" t="s">
        <v>152</v>
      </c>
      <c r="H162" s="152">
        <v>1</v>
      </c>
      <c r="I162" s="153"/>
      <c r="J162" s="154">
        <f>ROUND(I162*H162,2)</f>
        <v>0</v>
      </c>
      <c r="K162" s="150" t="s">
        <v>153</v>
      </c>
      <c r="L162" s="30"/>
      <c r="M162" s="155" t="s">
        <v>1</v>
      </c>
      <c r="N162" s="156" t="s">
        <v>42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155</v>
      </c>
      <c r="AT162" s="142" t="s">
        <v>157</v>
      </c>
      <c r="AU162" s="142" t="s">
        <v>87</v>
      </c>
      <c r="AY162" s="15" t="s">
        <v>146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85</v>
      </c>
      <c r="BK162" s="143">
        <f>ROUND(I162*H162,2)</f>
        <v>0</v>
      </c>
      <c r="BL162" s="15" t="s">
        <v>155</v>
      </c>
      <c r="BM162" s="142" t="s">
        <v>217</v>
      </c>
    </row>
    <row r="163" spans="2:65" s="1" customFormat="1" ht="10">
      <c r="B163" s="30"/>
      <c r="D163" s="144" t="s">
        <v>156</v>
      </c>
      <c r="F163" s="145" t="s">
        <v>216</v>
      </c>
      <c r="I163" s="146"/>
      <c r="L163" s="30"/>
      <c r="M163" s="147"/>
      <c r="T163" s="54"/>
      <c r="AT163" s="15" t="s">
        <v>156</v>
      </c>
      <c r="AU163" s="15" t="s">
        <v>87</v>
      </c>
    </row>
    <row r="164" spans="2:65" s="1" customFormat="1" ht="16.5" customHeight="1">
      <c r="B164" s="30"/>
      <c r="C164" s="130" t="s">
        <v>7</v>
      </c>
      <c r="D164" s="130" t="s">
        <v>149</v>
      </c>
      <c r="E164" s="131" t="s">
        <v>218</v>
      </c>
      <c r="F164" s="132" t="s">
        <v>219</v>
      </c>
      <c r="G164" s="133" t="s">
        <v>152</v>
      </c>
      <c r="H164" s="134">
        <v>1</v>
      </c>
      <c r="I164" s="135"/>
      <c r="J164" s="136">
        <f>ROUND(I164*H164,2)</f>
        <v>0</v>
      </c>
      <c r="K164" s="132" t="s">
        <v>153</v>
      </c>
      <c r="L164" s="137"/>
      <c r="M164" s="138" t="s">
        <v>1</v>
      </c>
      <c r="N164" s="139" t="s">
        <v>42</v>
      </c>
      <c r="P164" s="140">
        <f>O164*H164</f>
        <v>0</v>
      </c>
      <c r="Q164" s="140">
        <v>4.0000000000000002E-4</v>
      </c>
      <c r="R164" s="140">
        <f>Q164*H164</f>
        <v>4.0000000000000002E-4</v>
      </c>
      <c r="S164" s="140">
        <v>0</v>
      </c>
      <c r="T164" s="141">
        <f>S164*H164</f>
        <v>0</v>
      </c>
      <c r="AR164" s="142" t="s">
        <v>154</v>
      </c>
      <c r="AT164" s="142" t="s">
        <v>149</v>
      </c>
      <c r="AU164" s="142" t="s">
        <v>87</v>
      </c>
      <c r="AY164" s="15" t="s">
        <v>146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85</v>
      </c>
      <c r="BK164" s="143">
        <f>ROUND(I164*H164,2)</f>
        <v>0</v>
      </c>
      <c r="BL164" s="15" t="s">
        <v>155</v>
      </c>
      <c r="BM164" s="142" t="s">
        <v>220</v>
      </c>
    </row>
    <row r="165" spans="2:65" s="1" customFormat="1" ht="10">
      <c r="B165" s="30"/>
      <c r="D165" s="144" t="s">
        <v>156</v>
      </c>
      <c r="F165" s="145" t="s">
        <v>219</v>
      </c>
      <c r="I165" s="146"/>
      <c r="L165" s="30"/>
      <c r="M165" s="147"/>
      <c r="T165" s="54"/>
      <c r="AT165" s="15" t="s">
        <v>156</v>
      </c>
      <c r="AU165" s="15" t="s">
        <v>87</v>
      </c>
    </row>
    <row r="166" spans="2:65" s="1" customFormat="1" ht="16.5" customHeight="1">
      <c r="B166" s="30"/>
      <c r="C166" s="130" t="s">
        <v>186</v>
      </c>
      <c r="D166" s="130" t="s">
        <v>149</v>
      </c>
      <c r="E166" s="131" t="s">
        <v>221</v>
      </c>
      <c r="F166" s="132" t="s">
        <v>222</v>
      </c>
      <c r="G166" s="133" t="s">
        <v>152</v>
      </c>
      <c r="H166" s="134">
        <v>1</v>
      </c>
      <c r="I166" s="135"/>
      <c r="J166" s="136">
        <f>ROUND(I166*H166,2)</f>
        <v>0</v>
      </c>
      <c r="K166" s="132" t="s">
        <v>153</v>
      </c>
      <c r="L166" s="137"/>
      <c r="M166" s="138" t="s">
        <v>1</v>
      </c>
      <c r="N166" s="139" t="s">
        <v>42</v>
      </c>
      <c r="P166" s="140">
        <f>O166*H166</f>
        <v>0</v>
      </c>
      <c r="Q166" s="140">
        <v>2.0000000000000001E-4</v>
      </c>
      <c r="R166" s="140">
        <f>Q166*H166</f>
        <v>2.0000000000000001E-4</v>
      </c>
      <c r="S166" s="140">
        <v>0</v>
      </c>
      <c r="T166" s="141">
        <f>S166*H166</f>
        <v>0</v>
      </c>
      <c r="AR166" s="142" t="s">
        <v>154</v>
      </c>
      <c r="AT166" s="142" t="s">
        <v>149</v>
      </c>
      <c r="AU166" s="142" t="s">
        <v>87</v>
      </c>
      <c r="AY166" s="15" t="s">
        <v>146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85</v>
      </c>
      <c r="BK166" s="143">
        <f>ROUND(I166*H166,2)</f>
        <v>0</v>
      </c>
      <c r="BL166" s="15" t="s">
        <v>155</v>
      </c>
      <c r="BM166" s="142" t="s">
        <v>223</v>
      </c>
    </row>
    <row r="167" spans="2:65" s="1" customFormat="1" ht="10">
      <c r="B167" s="30"/>
      <c r="D167" s="144" t="s">
        <v>156</v>
      </c>
      <c r="F167" s="145" t="s">
        <v>222</v>
      </c>
      <c r="I167" s="146"/>
      <c r="L167" s="30"/>
      <c r="M167" s="147"/>
      <c r="T167" s="54"/>
      <c r="AT167" s="15" t="s">
        <v>156</v>
      </c>
      <c r="AU167" s="15" t="s">
        <v>87</v>
      </c>
    </row>
    <row r="168" spans="2:65" s="1" customFormat="1" ht="21.75" customHeight="1">
      <c r="B168" s="30"/>
      <c r="C168" s="148" t="s">
        <v>224</v>
      </c>
      <c r="D168" s="148" t="s">
        <v>157</v>
      </c>
      <c r="E168" s="149" t="s">
        <v>225</v>
      </c>
      <c r="F168" s="150" t="s">
        <v>226</v>
      </c>
      <c r="G168" s="151" t="s">
        <v>152</v>
      </c>
      <c r="H168" s="152">
        <v>1</v>
      </c>
      <c r="I168" s="153"/>
      <c r="J168" s="154">
        <f>ROUND(I168*H168,2)</f>
        <v>0</v>
      </c>
      <c r="K168" s="150" t="s">
        <v>153</v>
      </c>
      <c r="L168" s="30"/>
      <c r="M168" s="155" t="s">
        <v>1</v>
      </c>
      <c r="N168" s="156" t="s">
        <v>42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155</v>
      </c>
      <c r="AT168" s="142" t="s">
        <v>157</v>
      </c>
      <c r="AU168" s="142" t="s">
        <v>87</v>
      </c>
      <c r="AY168" s="15" t="s">
        <v>146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5" t="s">
        <v>85</v>
      </c>
      <c r="BK168" s="143">
        <f>ROUND(I168*H168,2)</f>
        <v>0</v>
      </c>
      <c r="BL168" s="15" t="s">
        <v>155</v>
      </c>
      <c r="BM168" s="142" t="s">
        <v>227</v>
      </c>
    </row>
    <row r="169" spans="2:65" s="1" customFormat="1" ht="10">
      <c r="B169" s="30"/>
      <c r="D169" s="144" t="s">
        <v>156</v>
      </c>
      <c r="F169" s="145" t="s">
        <v>226</v>
      </c>
      <c r="I169" s="146"/>
      <c r="L169" s="30"/>
      <c r="M169" s="147"/>
      <c r="T169" s="54"/>
      <c r="AT169" s="15" t="s">
        <v>156</v>
      </c>
      <c r="AU169" s="15" t="s">
        <v>87</v>
      </c>
    </row>
    <row r="170" spans="2:65" s="1" customFormat="1" ht="24.15" customHeight="1">
      <c r="B170" s="30"/>
      <c r="C170" s="130" t="s">
        <v>189</v>
      </c>
      <c r="D170" s="130" t="s">
        <v>149</v>
      </c>
      <c r="E170" s="131" t="s">
        <v>228</v>
      </c>
      <c r="F170" s="132" t="s">
        <v>229</v>
      </c>
      <c r="G170" s="133" t="s">
        <v>152</v>
      </c>
      <c r="H170" s="134">
        <v>1</v>
      </c>
      <c r="I170" s="135"/>
      <c r="J170" s="136">
        <f>ROUND(I170*H170,2)</f>
        <v>0</v>
      </c>
      <c r="K170" s="132" t="s">
        <v>153</v>
      </c>
      <c r="L170" s="137"/>
      <c r="M170" s="138" t="s">
        <v>1</v>
      </c>
      <c r="N170" s="139" t="s">
        <v>42</v>
      </c>
      <c r="P170" s="140">
        <f>O170*H170</f>
        <v>0</v>
      </c>
      <c r="Q170" s="140">
        <v>2.0000000000000002E-5</v>
      </c>
      <c r="R170" s="140">
        <f>Q170*H170</f>
        <v>2.0000000000000002E-5</v>
      </c>
      <c r="S170" s="140">
        <v>0</v>
      </c>
      <c r="T170" s="141">
        <f>S170*H170</f>
        <v>0</v>
      </c>
      <c r="AR170" s="142" t="s">
        <v>154</v>
      </c>
      <c r="AT170" s="142" t="s">
        <v>149</v>
      </c>
      <c r="AU170" s="142" t="s">
        <v>87</v>
      </c>
      <c r="AY170" s="15" t="s">
        <v>146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85</v>
      </c>
      <c r="BK170" s="143">
        <f>ROUND(I170*H170,2)</f>
        <v>0</v>
      </c>
      <c r="BL170" s="15" t="s">
        <v>155</v>
      </c>
      <c r="BM170" s="142" t="s">
        <v>230</v>
      </c>
    </row>
    <row r="171" spans="2:65" s="1" customFormat="1" ht="10">
      <c r="B171" s="30"/>
      <c r="D171" s="144" t="s">
        <v>156</v>
      </c>
      <c r="F171" s="145" t="s">
        <v>229</v>
      </c>
      <c r="I171" s="146"/>
      <c r="L171" s="30"/>
      <c r="M171" s="147"/>
      <c r="T171" s="54"/>
      <c r="AT171" s="15" t="s">
        <v>156</v>
      </c>
      <c r="AU171" s="15" t="s">
        <v>87</v>
      </c>
    </row>
    <row r="172" spans="2:65" s="1" customFormat="1" ht="24.15" customHeight="1">
      <c r="B172" s="30"/>
      <c r="C172" s="148" t="s">
        <v>231</v>
      </c>
      <c r="D172" s="148" t="s">
        <v>157</v>
      </c>
      <c r="E172" s="149" t="s">
        <v>232</v>
      </c>
      <c r="F172" s="150" t="s">
        <v>233</v>
      </c>
      <c r="G172" s="151" t="s">
        <v>152</v>
      </c>
      <c r="H172" s="152">
        <v>1</v>
      </c>
      <c r="I172" s="153"/>
      <c r="J172" s="154">
        <f>ROUND(I172*H172,2)</f>
        <v>0</v>
      </c>
      <c r="K172" s="150" t="s">
        <v>153</v>
      </c>
      <c r="L172" s="30"/>
      <c r="M172" s="155" t="s">
        <v>1</v>
      </c>
      <c r="N172" s="156" t="s">
        <v>42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155</v>
      </c>
      <c r="AT172" s="142" t="s">
        <v>157</v>
      </c>
      <c r="AU172" s="142" t="s">
        <v>87</v>
      </c>
      <c r="AY172" s="15" t="s">
        <v>146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5" t="s">
        <v>85</v>
      </c>
      <c r="BK172" s="143">
        <f>ROUND(I172*H172,2)</f>
        <v>0</v>
      </c>
      <c r="BL172" s="15" t="s">
        <v>155</v>
      </c>
      <c r="BM172" s="142" t="s">
        <v>234</v>
      </c>
    </row>
    <row r="173" spans="2:65" s="1" customFormat="1" ht="18">
      <c r="B173" s="30"/>
      <c r="D173" s="144" t="s">
        <v>156</v>
      </c>
      <c r="F173" s="145" t="s">
        <v>233</v>
      </c>
      <c r="I173" s="146"/>
      <c r="L173" s="30"/>
      <c r="M173" s="147"/>
      <c r="T173" s="54"/>
      <c r="AT173" s="15" t="s">
        <v>156</v>
      </c>
      <c r="AU173" s="15" t="s">
        <v>87</v>
      </c>
    </row>
    <row r="174" spans="2:65" s="1" customFormat="1" ht="21.75" customHeight="1">
      <c r="B174" s="30"/>
      <c r="C174" s="148" t="s">
        <v>193</v>
      </c>
      <c r="D174" s="148" t="s">
        <v>157</v>
      </c>
      <c r="E174" s="149" t="s">
        <v>235</v>
      </c>
      <c r="F174" s="150" t="s">
        <v>236</v>
      </c>
      <c r="G174" s="151" t="s">
        <v>152</v>
      </c>
      <c r="H174" s="152">
        <v>1</v>
      </c>
      <c r="I174" s="153"/>
      <c r="J174" s="154">
        <f>ROUND(I174*H174,2)</f>
        <v>0</v>
      </c>
      <c r="K174" s="150" t="s">
        <v>153</v>
      </c>
      <c r="L174" s="30"/>
      <c r="M174" s="155" t="s">
        <v>1</v>
      </c>
      <c r="N174" s="156" t="s">
        <v>42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155</v>
      </c>
      <c r="AT174" s="142" t="s">
        <v>157</v>
      </c>
      <c r="AU174" s="142" t="s">
        <v>87</v>
      </c>
      <c r="AY174" s="15" t="s">
        <v>146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85</v>
      </c>
      <c r="BK174" s="143">
        <f>ROUND(I174*H174,2)</f>
        <v>0</v>
      </c>
      <c r="BL174" s="15" t="s">
        <v>155</v>
      </c>
      <c r="BM174" s="142" t="s">
        <v>237</v>
      </c>
    </row>
    <row r="175" spans="2:65" s="1" customFormat="1" ht="10">
      <c r="B175" s="30"/>
      <c r="D175" s="144" t="s">
        <v>156</v>
      </c>
      <c r="F175" s="145" t="s">
        <v>236</v>
      </c>
      <c r="I175" s="146"/>
      <c r="L175" s="30"/>
      <c r="M175" s="147"/>
      <c r="T175" s="54"/>
      <c r="AT175" s="15" t="s">
        <v>156</v>
      </c>
      <c r="AU175" s="15" t="s">
        <v>87</v>
      </c>
    </row>
    <row r="176" spans="2:65" s="1" customFormat="1" ht="24.15" customHeight="1">
      <c r="B176" s="30"/>
      <c r="C176" s="148" t="s">
        <v>238</v>
      </c>
      <c r="D176" s="148" t="s">
        <v>157</v>
      </c>
      <c r="E176" s="149" t="s">
        <v>239</v>
      </c>
      <c r="F176" s="150" t="s">
        <v>240</v>
      </c>
      <c r="G176" s="151" t="s">
        <v>152</v>
      </c>
      <c r="H176" s="152">
        <v>1</v>
      </c>
      <c r="I176" s="153"/>
      <c r="J176" s="154">
        <f>ROUND(I176*H176,2)</f>
        <v>0</v>
      </c>
      <c r="K176" s="150" t="s">
        <v>1</v>
      </c>
      <c r="L176" s="30"/>
      <c r="M176" s="155" t="s">
        <v>1</v>
      </c>
      <c r="N176" s="156" t="s">
        <v>42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155</v>
      </c>
      <c r="AT176" s="142" t="s">
        <v>157</v>
      </c>
      <c r="AU176" s="142" t="s">
        <v>87</v>
      </c>
      <c r="AY176" s="15" t="s">
        <v>146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85</v>
      </c>
      <c r="BK176" s="143">
        <f>ROUND(I176*H176,2)</f>
        <v>0</v>
      </c>
      <c r="BL176" s="15" t="s">
        <v>155</v>
      </c>
      <c r="BM176" s="142" t="s">
        <v>241</v>
      </c>
    </row>
    <row r="177" spans="2:65" s="1" customFormat="1" ht="18">
      <c r="B177" s="30"/>
      <c r="D177" s="144" t="s">
        <v>156</v>
      </c>
      <c r="F177" s="145" t="s">
        <v>240</v>
      </c>
      <c r="I177" s="146"/>
      <c r="L177" s="30"/>
      <c r="M177" s="147"/>
      <c r="T177" s="54"/>
      <c r="AT177" s="15" t="s">
        <v>156</v>
      </c>
      <c r="AU177" s="15" t="s">
        <v>87</v>
      </c>
    </row>
    <row r="178" spans="2:65" s="1" customFormat="1" ht="24.15" customHeight="1">
      <c r="B178" s="30"/>
      <c r="C178" s="148" t="s">
        <v>196</v>
      </c>
      <c r="D178" s="148" t="s">
        <v>157</v>
      </c>
      <c r="E178" s="149" t="s">
        <v>242</v>
      </c>
      <c r="F178" s="150" t="s">
        <v>243</v>
      </c>
      <c r="G178" s="151" t="s">
        <v>152</v>
      </c>
      <c r="H178" s="152">
        <v>1</v>
      </c>
      <c r="I178" s="153"/>
      <c r="J178" s="154">
        <f>ROUND(I178*H178,2)</f>
        <v>0</v>
      </c>
      <c r="K178" s="150" t="s">
        <v>1</v>
      </c>
      <c r="L178" s="30"/>
      <c r="M178" s="155" t="s">
        <v>1</v>
      </c>
      <c r="N178" s="156" t="s">
        <v>42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155</v>
      </c>
      <c r="AT178" s="142" t="s">
        <v>157</v>
      </c>
      <c r="AU178" s="142" t="s">
        <v>87</v>
      </c>
      <c r="AY178" s="15" t="s">
        <v>146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85</v>
      </c>
      <c r="BK178" s="143">
        <f>ROUND(I178*H178,2)</f>
        <v>0</v>
      </c>
      <c r="BL178" s="15" t="s">
        <v>155</v>
      </c>
      <c r="BM178" s="142" t="s">
        <v>244</v>
      </c>
    </row>
    <row r="179" spans="2:65" s="1" customFormat="1" ht="10">
      <c r="B179" s="30"/>
      <c r="D179" s="144" t="s">
        <v>156</v>
      </c>
      <c r="F179" s="145" t="s">
        <v>243</v>
      </c>
      <c r="I179" s="146"/>
      <c r="L179" s="30"/>
      <c r="M179" s="147"/>
      <c r="T179" s="54"/>
      <c r="AT179" s="15" t="s">
        <v>156</v>
      </c>
      <c r="AU179" s="15" t="s">
        <v>87</v>
      </c>
    </row>
    <row r="180" spans="2:65" s="1" customFormat="1" ht="33" customHeight="1">
      <c r="B180" s="30"/>
      <c r="C180" s="148" t="s">
        <v>245</v>
      </c>
      <c r="D180" s="148" t="s">
        <v>157</v>
      </c>
      <c r="E180" s="149" t="s">
        <v>246</v>
      </c>
      <c r="F180" s="150" t="s">
        <v>247</v>
      </c>
      <c r="G180" s="151" t="s">
        <v>163</v>
      </c>
      <c r="H180" s="152">
        <v>1</v>
      </c>
      <c r="I180" s="153"/>
      <c r="J180" s="154">
        <f>ROUND(I180*H180,2)</f>
        <v>0</v>
      </c>
      <c r="K180" s="150" t="s">
        <v>1</v>
      </c>
      <c r="L180" s="30"/>
      <c r="M180" s="155" t="s">
        <v>1</v>
      </c>
      <c r="N180" s="156" t="s">
        <v>42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155</v>
      </c>
      <c r="AT180" s="142" t="s">
        <v>157</v>
      </c>
      <c r="AU180" s="142" t="s">
        <v>87</v>
      </c>
      <c r="AY180" s="15" t="s">
        <v>146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5" t="s">
        <v>85</v>
      </c>
      <c r="BK180" s="143">
        <f>ROUND(I180*H180,2)</f>
        <v>0</v>
      </c>
      <c r="BL180" s="15" t="s">
        <v>155</v>
      </c>
      <c r="BM180" s="142" t="s">
        <v>248</v>
      </c>
    </row>
    <row r="181" spans="2:65" s="1" customFormat="1" ht="18">
      <c r="B181" s="30"/>
      <c r="D181" s="144" t="s">
        <v>156</v>
      </c>
      <c r="F181" s="145" t="s">
        <v>247</v>
      </c>
      <c r="I181" s="146"/>
      <c r="L181" s="30"/>
      <c r="M181" s="147"/>
      <c r="T181" s="54"/>
      <c r="AT181" s="15" t="s">
        <v>156</v>
      </c>
      <c r="AU181" s="15" t="s">
        <v>87</v>
      </c>
    </row>
    <row r="182" spans="2:65" s="1" customFormat="1" ht="33" customHeight="1">
      <c r="B182" s="30"/>
      <c r="C182" s="148" t="s">
        <v>200</v>
      </c>
      <c r="D182" s="148" t="s">
        <v>157</v>
      </c>
      <c r="E182" s="149" t="s">
        <v>249</v>
      </c>
      <c r="F182" s="150" t="s">
        <v>250</v>
      </c>
      <c r="G182" s="151" t="s">
        <v>251</v>
      </c>
      <c r="H182" s="152">
        <v>1</v>
      </c>
      <c r="I182" s="153"/>
      <c r="J182" s="154">
        <f>ROUND(I182*H182,2)</f>
        <v>0</v>
      </c>
      <c r="K182" s="150" t="s">
        <v>1</v>
      </c>
      <c r="L182" s="30"/>
      <c r="M182" s="155" t="s">
        <v>1</v>
      </c>
      <c r="N182" s="156" t="s">
        <v>42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155</v>
      </c>
      <c r="AT182" s="142" t="s">
        <v>157</v>
      </c>
      <c r="AU182" s="142" t="s">
        <v>87</v>
      </c>
      <c r="AY182" s="15" t="s">
        <v>146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85</v>
      </c>
      <c r="BK182" s="143">
        <f>ROUND(I182*H182,2)</f>
        <v>0</v>
      </c>
      <c r="BL182" s="15" t="s">
        <v>155</v>
      </c>
      <c r="BM182" s="142" t="s">
        <v>252</v>
      </c>
    </row>
    <row r="183" spans="2:65" s="1" customFormat="1" ht="18">
      <c r="B183" s="30"/>
      <c r="D183" s="144" t="s">
        <v>156</v>
      </c>
      <c r="F183" s="145" t="s">
        <v>250</v>
      </c>
      <c r="I183" s="146"/>
      <c r="L183" s="30"/>
      <c r="M183" s="147"/>
      <c r="T183" s="54"/>
      <c r="AT183" s="15" t="s">
        <v>156</v>
      </c>
      <c r="AU183" s="15" t="s">
        <v>87</v>
      </c>
    </row>
    <row r="184" spans="2:65" s="1" customFormat="1" ht="24.15" customHeight="1">
      <c r="B184" s="30"/>
      <c r="C184" s="148" t="s">
        <v>253</v>
      </c>
      <c r="D184" s="148" t="s">
        <v>157</v>
      </c>
      <c r="E184" s="149" t="s">
        <v>254</v>
      </c>
      <c r="F184" s="150" t="s">
        <v>255</v>
      </c>
      <c r="G184" s="151" t="s">
        <v>152</v>
      </c>
      <c r="H184" s="152">
        <v>1</v>
      </c>
      <c r="I184" s="153"/>
      <c r="J184" s="154">
        <f>ROUND(I184*H184,2)</f>
        <v>0</v>
      </c>
      <c r="K184" s="150" t="s">
        <v>1</v>
      </c>
      <c r="L184" s="30"/>
      <c r="M184" s="155" t="s">
        <v>1</v>
      </c>
      <c r="N184" s="156" t="s">
        <v>42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155</v>
      </c>
      <c r="AT184" s="142" t="s">
        <v>157</v>
      </c>
      <c r="AU184" s="142" t="s">
        <v>87</v>
      </c>
      <c r="AY184" s="15" t="s">
        <v>146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5" t="s">
        <v>85</v>
      </c>
      <c r="BK184" s="143">
        <f>ROUND(I184*H184,2)</f>
        <v>0</v>
      </c>
      <c r="BL184" s="15" t="s">
        <v>155</v>
      </c>
      <c r="BM184" s="142" t="s">
        <v>256</v>
      </c>
    </row>
    <row r="185" spans="2:65" s="1" customFormat="1" ht="10">
      <c r="B185" s="30"/>
      <c r="D185" s="144" t="s">
        <v>156</v>
      </c>
      <c r="F185" s="145" t="s">
        <v>255</v>
      </c>
      <c r="I185" s="146"/>
      <c r="L185" s="30"/>
      <c r="M185" s="147"/>
      <c r="T185" s="54"/>
      <c r="AT185" s="15" t="s">
        <v>156</v>
      </c>
      <c r="AU185" s="15" t="s">
        <v>87</v>
      </c>
    </row>
    <row r="186" spans="2:65" s="1" customFormat="1" ht="16.5" customHeight="1">
      <c r="B186" s="30"/>
      <c r="C186" s="130" t="s">
        <v>203</v>
      </c>
      <c r="D186" s="130" t="s">
        <v>149</v>
      </c>
      <c r="E186" s="131" t="s">
        <v>491</v>
      </c>
      <c r="F186" s="132" t="s">
        <v>492</v>
      </c>
      <c r="G186" s="133" t="s">
        <v>152</v>
      </c>
      <c r="H186" s="134">
        <v>1</v>
      </c>
      <c r="I186" s="135"/>
      <c r="J186" s="136">
        <f>ROUND(I186*H186,2)</f>
        <v>0</v>
      </c>
      <c r="K186" s="132" t="s">
        <v>1</v>
      </c>
      <c r="L186" s="137"/>
      <c r="M186" s="138" t="s">
        <v>1</v>
      </c>
      <c r="N186" s="139" t="s">
        <v>42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154</v>
      </c>
      <c r="AT186" s="142" t="s">
        <v>149</v>
      </c>
      <c r="AU186" s="142" t="s">
        <v>87</v>
      </c>
      <c r="AY186" s="15" t="s">
        <v>146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5" t="s">
        <v>85</v>
      </c>
      <c r="BK186" s="143">
        <f>ROUND(I186*H186,2)</f>
        <v>0</v>
      </c>
      <c r="BL186" s="15" t="s">
        <v>155</v>
      </c>
      <c r="BM186" s="142" t="s">
        <v>260</v>
      </c>
    </row>
    <row r="187" spans="2:65" s="1" customFormat="1" ht="10">
      <c r="B187" s="30"/>
      <c r="D187" s="144" t="s">
        <v>156</v>
      </c>
      <c r="F187" s="145" t="s">
        <v>492</v>
      </c>
      <c r="I187" s="146"/>
      <c r="L187" s="30"/>
      <c r="M187" s="147"/>
      <c r="T187" s="54"/>
      <c r="AT187" s="15" t="s">
        <v>156</v>
      </c>
      <c r="AU187" s="15" t="s">
        <v>87</v>
      </c>
    </row>
    <row r="188" spans="2:65" s="1" customFormat="1" ht="24.15" customHeight="1">
      <c r="B188" s="30"/>
      <c r="C188" s="148" t="s">
        <v>264</v>
      </c>
      <c r="D188" s="148" t="s">
        <v>157</v>
      </c>
      <c r="E188" s="149" t="s">
        <v>493</v>
      </c>
      <c r="F188" s="150" t="s">
        <v>494</v>
      </c>
      <c r="G188" s="151" t="s">
        <v>152</v>
      </c>
      <c r="H188" s="152">
        <v>1</v>
      </c>
      <c r="I188" s="153"/>
      <c r="J188" s="154">
        <f>ROUND(I188*H188,2)</f>
        <v>0</v>
      </c>
      <c r="K188" s="150" t="s">
        <v>153</v>
      </c>
      <c r="L188" s="30"/>
      <c r="M188" s="155" t="s">
        <v>1</v>
      </c>
      <c r="N188" s="156" t="s">
        <v>42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155</v>
      </c>
      <c r="AT188" s="142" t="s">
        <v>157</v>
      </c>
      <c r="AU188" s="142" t="s">
        <v>87</v>
      </c>
      <c r="AY188" s="15" t="s">
        <v>146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85</v>
      </c>
      <c r="BK188" s="143">
        <f>ROUND(I188*H188,2)</f>
        <v>0</v>
      </c>
      <c r="BL188" s="15" t="s">
        <v>155</v>
      </c>
      <c r="BM188" s="142" t="s">
        <v>267</v>
      </c>
    </row>
    <row r="189" spans="2:65" s="1" customFormat="1" ht="18">
      <c r="B189" s="30"/>
      <c r="D189" s="144" t="s">
        <v>156</v>
      </c>
      <c r="F189" s="145" t="s">
        <v>494</v>
      </c>
      <c r="I189" s="146"/>
      <c r="L189" s="30"/>
      <c r="M189" s="147"/>
      <c r="T189" s="54"/>
      <c r="AT189" s="15" t="s">
        <v>156</v>
      </c>
      <c r="AU189" s="15" t="s">
        <v>87</v>
      </c>
    </row>
    <row r="190" spans="2:65" s="1" customFormat="1" ht="16.5" customHeight="1">
      <c r="B190" s="30"/>
      <c r="C190" s="148" t="s">
        <v>207</v>
      </c>
      <c r="D190" s="148" t="s">
        <v>157</v>
      </c>
      <c r="E190" s="149" t="s">
        <v>257</v>
      </c>
      <c r="F190" s="150" t="s">
        <v>258</v>
      </c>
      <c r="G190" s="151" t="s">
        <v>259</v>
      </c>
      <c r="H190" s="152">
        <v>1</v>
      </c>
      <c r="I190" s="153"/>
      <c r="J190" s="154">
        <f>ROUND(I190*H190,2)</f>
        <v>0</v>
      </c>
      <c r="K190" s="150" t="s">
        <v>153</v>
      </c>
      <c r="L190" s="30"/>
      <c r="M190" s="155" t="s">
        <v>1</v>
      </c>
      <c r="N190" s="156" t="s">
        <v>42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155</v>
      </c>
      <c r="AT190" s="142" t="s">
        <v>157</v>
      </c>
      <c r="AU190" s="142" t="s">
        <v>87</v>
      </c>
      <c r="AY190" s="15" t="s">
        <v>146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5" t="s">
        <v>85</v>
      </c>
      <c r="BK190" s="143">
        <f>ROUND(I190*H190,2)</f>
        <v>0</v>
      </c>
      <c r="BL190" s="15" t="s">
        <v>155</v>
      </c>
      <c r="BM190" s="142" t="s">
        <v>271</v>
      </c>
    </row>
    <row r="191" spans="2:65" s="1" customFormat="1" ht="10">
      <c r="B191" s="30"/>
      <c r="D191" s="144" t="s">
        <v>156</v>
      </c>
      <c r="F191" s="145" t="s">
        <v>258</v>
      </c>
      <c r="I191" s="146"/>
      <c r="L191" s="30"/>
      <c r="M191" s="147"/>
      <c r="T191" s="54"/>
      <c r="AT191" s="15" t="s">
        <v>156</v>
      </c>
      <c r="AU191" s="15" t="s">
        <v>87</v>
      </c>
    </row>
    <row r="192" spans="2:65" s="12" customFormat="1" ht="10">
      <c r="B192" s="157"/>
      <c r="D192" s="144" t="s">
        <v>261</v>
      </c>
      <c r="E192" s="158" t="s">
        <v>1</v>
      </c>
      <c r="F192" s="159" t="s">
        <v>262</v>
      </c>
      <c r="H192" s="160">
        <v>1</v>
      </c>
      <c r="I192" s="161"/>
      <c r="L192" s="157"/>
      <c r="M192" s="162"/>
      <c r="T192" s="163"/>
      <c r="AT192" s="158" t="s">
        <v>261</v>
      </c>
      <c r="AU192" s="158" t="s">
        <v>87</v>
      </c>
      <c r="AV192" s="12" t="s">
        <v>87</v>
      </c>
      <c r="AW192" s="12" t="s">
        <v>33</v>
      </c>
      <c r="AX192" s="12" t="s">
        <v>77</v>
      </c>
      <c r="AY192" s="158" t="s">
        <v>146</v>
      </c>
    </row>
    <row r="193" spans="2:65" s="13" customFormat="1" ht="10">
      <c r="B193" s="164"/>
      <c r="D193" s="144" t="s">
        <v>261</v>
      </c>
      <c r="E193" s="165" t="s">
        <v>1</v>
      </c>
      <c r="F193" s="166" t="s">
        <v>263</v>
      </c>
      <c r="H193" s="167">
        <v>1</v>
      </c>
      <c r="I193" s="168"/>
      <c r="L193" s="164"/>
      <c r="M193" s="169"/>
      <c r="T193" s="170"/>
      <c r="AT193" s="165" t="s">
        <v>261</v>
      </c>
      <c r="AU193" s="165" t="s">
        <v>87</v>
      </c>
      <c r="AV193" s="13" t="s">
        <v>155</v>
      </c>
      <c r="AW193" s="13" t="s">
        <v>33</v>
      </c>
      <c r="AX193" s="13" t="s">
        <v>85</v>
      </c>
      <c r="AY193" s="165" t="s">
        <v>146</v>
      </c>
    </row>
    <row r="194" spans="2:65" s="1" customFormat="1" ht="24.15" customHeight="1">
      <c r="B194" s="30"/>
      <c r="C194" s="148" t="s">
        <v>275</v>
      </c>
      <c r="D194" s="148" t="s">
        <v>157</v>
      </c>
      <c r="E194" s="149" t="s">
        <v>265</v>
      </c>
      <c r="F194" s="150" t="s">
        <v>266</v>
      </c>
      <c r="G194" s="151" t="s">
        <v>259</v>
      </c>
      <c r="H194" s="152">
        <v>1</v>
      </c>
      <c r="I194" s="153"/>
      <c r="J194" s="154">
        <f>ROUND(I194*H194,2)</f>
        <v>0</v>
      </c>
      <c r="K194" s="150" t="s">
        <v>153</v>
      </c>
      <c r="L194" s="30"/>
      <c r="M194" s="155" t="s">
        <v>1</v>
      </c>
      <c r="N194" s="156" t="s">
        <v>42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155</v>
      </c>
      <c r="AT194" s="142" t="s">
        <v>157</v>
      </c>
      <c r="AU194" s="142" t="s">
        <v>87</v>
      </c>
      <c r="AY194" s="15" t="s">
        <v>146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5" t="s">
        <v>85</v>
      </c>
      <c r="BK194" s="143">
        <f>ROUND(I194*H194,2)</f>
        <v>0</v>
      </c>
      <c r="BL194" s="15" t="s">
        <v>155</v>
      </c>
      <c r="BM194" s="142" t="s">
        <v>276</v>
      </c>
    </row>
    <row r="195" spans="2:65" s="1" customFormat="1" ht="10">
      <c r="B195" s="30"/>
      <c r="D195" s="144" t="s">
        <v>156</v>
      </c>
      <c r="F195" s="145" t="s">
        <v>266</v>
      </c>
      <c r="I195" s="146"/>
      <c r="L195" s="30"/>
      <c r="M195" s="147"/>
      <c r="T195" s="54"/>
      <c r="AT195" s="15" t="s">
        <v>156</v>
      </c>
      <c r="AU195" s="15" t="s">
        <v>87</v>
      </c>
    </row>
    <row r="196" spans="2:65" s="12" customFormat="1" ht="20">
      <c r="B196" s="157"/>
      <c r="D196" s="144" t="s">
        <v>261</v>
      </c>
      <c r="E196" s="158" t="s">
        <v>1</v>
      </c>
      <c r="F196" s="159" t="s">
        <v>495</v>
      </c>
      <c r="H196" s="160">
        <v>1</v>
      </c>
      <c r="I196" s="161"/>
      <c r="L196" s="157"/>
      <c r="M196" s="162"/>
      <c r="T196" s="163"/>
      <c r="AT196" s="158" t="s">
        <v>261</v>
      </c>
      <c r="AU196" s="158" t="s">
        <v>87</v>
      </c>
      <c r="AV196" s="12" t="s">
        <v>87</v>
      </c>
      <c r="AW196" s="12" t="s">
        <v>33</v>
      </c>
      <c r="AX196" s="12" t="s">
        <v>77</v>
      </c>
      <c r="AY196" s="158" t="s">
        <v>146</v>
      </c>
    </row>
    <row r="197" spans="2:65" s="13" customFormat="1" ht="10">
      <c r="B197" s="164"/>
      <c r="D197" s="144" t="s">
        <v>261</v>
      </c>
      <c r="E197" s="165" t="s">
        <v>1</v>
      </c>
      <c r="F197" s="166" t="s">
        <v>263</v>
      </c>
      <c r="H197" s="167">
        <v>1</v>
      </c>
      <c r="I197" s="168"/>
      <c r="L197" s="164"/>
      <c r="M197" s="169"/>
      <c r="T197" s="170"/>
      <c r="AT197" s="165" t="s">
        <v>261</v>
      </c>
      <c r="AU197" s="165" t="s">
        <v>87</v>
      </c>
      <c r="AV197" s="13" t="s">
        <v>155</v>
      </c>
      <c r="AW197" s="13" t="s">
        <v>33</v>
      </c>
      <c r="AX197" s="13" t="s">
        <v>85</v>
      </c>
      <c r="AY197" s="165" t="s">
        <v>146</v>
      </c>
    </row>
    <row r="198" spans="2:65" s="1" customFormat="1" ht="24.15" customHeight="1">
      <c r="B198" s="30"/>
      <c r="C198" s="148" t="s">
        <v>210</v>
      </c>
      <c r="D198" s="148" t="s">
        <v>157</v>
      </c>
      <c r="E198" s="149" t="s">
        <v>269</v>
      </c>
      <c r="F198" s="150" t="s">
        <v>270</v>
      </c>
      <c r="G198" s="151" t="s">
        <v>259</v>
      </c>
      <c r="H198" s="152">
        <v>1</v>
      </c>
      <c r="I198" s="153"/>
      <c r="J198" s="154">
        <f>ROUND(I198*H198,2)</f>
        <v>0</v>
      </c>
      <c r="K198" s="150" t="s">
        <v>153</v>
      </c>
      <c r="L198" s="30"/>
      <c r="M198" s="155" t="s">
        <v>1</v>
      </c>
      <c r="N198" s="156" t="s">
        <v>42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155</v>
      </c>
      <c r="AT198" s="142" t="s">
        <v>157</v>
      </c>
      <c r="AU198" s="142" t="s">
        <v>87</v>
      </c>
      <c r="AY198" s="15" t="s">
        <v>146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5" t="s">
        <v>85</v>
      </c>
      <c r="BK198" s="143">
        <f>ROUND(I198*H198,2)</f>
        <v>0</v>
      </c>
      <c r="BL198" s="15" t="s">
        <v>155</v>
      </c>
      <c r="BM198" s="142" t="s">
        <v>277</v>
      </c>
    </row>
    <row r="199" spans="2:65" s="1" customFormat="1" ht="10">
      <c r="B199" s="30"/>
      <c r="D199" s="144" t="s">
        <v>156</v>
      </c>
      <c r="F199" s="145" t="s">
        <v>270</v>
      </c>
      <c r="I199" s="146"/>
      <c r="L199" s="30"/>
      <c r="M199" s="147"/>
      <c r="T199" s="54"/>
      <c r="AT199" s="15" t="s">
        <v>156</v>
      </c>
      <c r="AU199" s="15" t="s">
        <v>87</v>
      </c>
    </row>
    <row r="200" spans="2:65" s="12" customFormat="1" ht="10">
      <c r="B200" s="157"/>
      <c r="D200" s="144" t="s">
        <v>261</v>
      </c>
      <c r="E200" s="158" t="s">
        <v>1</v>
      </c>
      <c r="F200" s="159" t="s">
        <v>272</v>
      </c>
      <c r="H200" s="160">
        <v>1</v>
      </c>
      <c r="I200" s="161"/>
      <c r="L200" s="157"/>
      <c r="M200" s="162"/>
      <c r="T200" s="163"/>
      <c r="AT200" s="158" t="s">
        <v>261</v>
      </c>
      <c r="AU200" s="158" t="s">
        <v>87</v>
      </c>
      <c r="AV200" s="12" t="s">
        <v>87</v>
      </c>
      <c r="AW200" s="12" t="s">
        <v>33</v>
      </c>
      <c r="AX200" s="12" t="s">
        <v>77</v>
      </c>
      <c r="AY200" s="158" t="s">
        <v>146</v>
      </c>
    </row>
    <row r="201" spans="2:65" s="13" customFormat="1" ht="10">
      <c r="B201" s="164"/>
      <c r="D201" s="144" t="s">
        <v>261</v>
      </c>
      <c r="E201" s="165" t="s">
        <v>1</v>
      </c>
      <c r="F201" s="166" t="s">
        <v>263</v>
      </c>
      <c r="H201" s="167">
        <v>1</v>
      </c>
      <c r="I201" s="168"/>
      <c r="L201" s="164"/>
      <c r="M201" s="169"/>
      <c r="T201" s="170"/>
      <c r="AT201" s="165" t="s">
        <v>261</v>
      </c>
      <c r="AU201" s="165" t="s">
        <v>87</v>
      </c>
      <c r="AV201" s="13" t="s">
        <v>155</v>
      </c>
      <c r="AW201" s="13" t="s">
        <v>33</v>
      </c>
      <c r="AX201" s="13" t="s">
        <v>85</v>
      </c>
      <c r="AY201" s="165" t="s">
        <v>146</v>
      </c>
    </row>
    <row r="202" spans="2:65" s="11" customFormat="1" ht="22.75" customHeight="1">
      <c r="B202" s="118"/>
      <c r="D202" s="119" t="s">
        <v>76</v>
      </c>
      <c r="E202" s="128" t="s">
        <v>295</v>
      </c>
      <c r="F202" s="128" t="s">
        <v>296</v>
      </c>
      <c r="I202" s="121"/>
      <c r="J202" s="129">
        <f>BK202</f>
        <v>0</v>
      </c>
      <c r="L202" s="118"/>
      <c r="M202" s="123"/>
      <c r="P202" s="124">
        <f>SUM(P203:P266)</f>
        <v>0</v>
      </c>
      <c r="R202" s="124">
        <f>SUM(R203:R266)</f>
        <v>3.499E-2</v>
      </c>
      <c r="T202" s="125">
        <f>SUM(T203:T266)</f>
        <v>4.0050000000000002E-2</v>
      </c>
      <c r="AR202" s="119" t="s">
        <v>85</v>
      </c>
      <c r="AT202" s="126" t="s">
        <v>76</v>
      </c>
      <c r="AU202" s="126" t="s">
        <v>85</v>
      </c>
      <c r="AY202" s="119" t="s">
        <v>146</v>
      </c>
      <c r="BK202" s="127">
        <f>SUM(BK203:BK266)</f>
        <v>0</v>
      </c>
    </row>
    <row r="203" spans="2:65" s="1" customFormat="1" ht="24.15" customHeight="1">
      <c r="B203" s="30"/>
      <c r="C203" s="130" t="s">
        <v>278</v>
      </c>
      <c r="D203" s="130" t="s">
        <v>149</v>
      </c>
      <c r="E203" s="131" t="s">
        <v>496</v>
      </c>
      <c r="F203" s="132" t="s">
        <v>497</v>
      </c>
      <c r="G203" s="133" t="s">
        <v>299</v>
      </c>
      <c r="H203" s="134">
        <v>15</v>
      </c>
      <c r="I203" s="135"/>
      <c r="J203" s="136">
        <f>ROUND(I203*H203,2)</f>
        <v>0</v>
      </c>
      <c r="K203" s="132" t="s">
        <v>153</v>
      </c>
      <c r="L203" s="137"/>
      <c r="M203" s="138" t="s">
        <v>1</v>
      </c>
      <c r="N203" s="139" t="s">
        <v>42</v>
      </c>
      <c r="P203" s="140">
        <f>O203*H203</f>
        <v>0</v>
      </c>
      <c r="Q203" s="140">
        <v>5.0000000000000002E-5</v>
      </c>
      <c r="R203" s="140">
        <f>Q203*H203</f>
        <v>7.5000000000000002E-4</v>
      </c>
      <c r="S203" s="140">
        <v>0</v>
      </c>
      <c r="T203" s="141">
        <f>S203*H203</f>
        <v>0</v>
      </c>
      <c r="AR203" s="142" t="s">
        <v>154</v>
      </c>
      <c r="AT203" s="142" t="s">
        <v>149</v>
      </c>
      <c r="AU203" s="142" t="s">
        <v>87</v>
      </c>
      <c r="AY203" s="15" t="s">
        <v>146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85</v>
      </c>
      <c r="BK203" s="143">
        <f>ROUND(I203*H203,2)</f>
        <v>0</v>
      </c>
      <c r="BL203" s="15" t="s">
        <v>155</v>
      </c>
      <c r="BM203" s="142" t="s">
        <v>279</v>
      </c>
    </row>
    <row r="204" spans="2:65" s="1" customFormat="1" ht="18">
      <c r="B204" s="30"/>
      <c r="D204" s="144" t="s">
        <v>156</v>
      </c>
      <c r="F204" s="145" t="s">
        <v>497</v>
      </c>
      <c r="I204" s="146"/>
      <c r="L204" s="30"/>
      <c r="M204" s="147"/>
      <c r="T204" s="54"/>
      <c r="AT204" s="15" t="s">
        <v>156</v>
      </c>
      <c r="AU204" s="15" t="s">
        <v>87</v>
      </c>
    </row>
    <row r="205" spans="2:65" s="1" customFormat="1" ht="24.15" customHeight="1">
      <c r="B205" s="30"/>
      <c r="C205" s="130" t="s">
        <v>214</v>
      </c>
      <c r="D205" s="130" t="s">
        <v>149</v>
      </c>
      <c r="E205" s="131" t="s">
        <v>498</v>
      </c>
      <c r="F205" s="132" t="s">
        <v>499</v>
      </c>
      <c r="G205" s="133" t="s">
        <v>299</v>
      </c>
      <c r="H205" s="134">
        <v>25</v>
      </c>
      <c r="I205" s="135"/>
      <c r="J205" s="136">
        <f>ROUND(I205*H205,2)</f>
        <v>0</v>
      </c>
      <c r="K205" s="132" t="s">
        <v>153</v>
      </c>
      <c r="L205" s="137"/>
      <c r="M205" s="138" t="s">
        <v>1</v>
      </c>
      <c r="N205" s="139" t="s">
        <v>42</v>
      </c>
      <c r="P205" s="140">
        <f>O205*H205</f>
        <v>0</v>
      </c>
      <c r="Q205" s="140">
        <v>4.0000000000000003E-5</v>
      </c>
      <c r="R205" s="140">
        <f>Q205*H205</f>
        <v>1E-3</v>
      </c>
      <c r="S205" s="140">
        <v>0</v>
      </c>
      <c r="T205" s="141">
        <f>S205*H205</f>
        <v>0</v>
      </c>
      <c r="AR205" s="142" t="s">
        <v>154</v>
      </c>
      <c r="AT205" s="142" t="s">
        <v>149</v>
      </c>
      <c r="AU205" s="142" t="s">
        <v>87</v>
      </c>
      <c r="AY205" s="15" t="s">
        <v>146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85</v>
      </c>
      <c r="BK205" s="143">
        <f>ROUND(I205*H205,2)</f>
        <v>0</v>
      </c>
      <c r="BL205" s="15" t="s">
        <v>155</v>
      </c>
      <c r="BM205" s="142" t="s">
        <v>280</v>
      </c>
    </row>
    <row r="206" spans="2:65" s="1" customFormat="1" ht="10">
      <c r="B206" s="30"/>
      <c r="D206" s="144" t="s">
        <v>156</v>
      </c>
      <c r="F206" s="145" t="s">
        <v>499</v>
      </c>
      <c r="I206" s="146"/>
      <c r="L206" s="30"/>
      <c r="M206" s="147"/>
      <c r="T206" s="54"/>
      <c r="AT206" s="15" t="s">
        <v>156</v>
      </c>
      <c r="AU206" s="15" t="s">
        <v>87</v>
      </c>
    </row>
    <row r="207" spans="2:65" s="1" customFormat="1" ht="16.5" customHeight="1">
      <c r="B207" s="30"/>
      <c r="C207" s="130" t="s">
        <v>281</v>
      </c>
      <c r="D207" s="130" t="s">
        <v>149</v>
      </c>
      <c r="E207" s="131" t="s">
        <v>500</v>
      </c>
      <c r="F207" s="132" t="s">
        <v>501</v>
      </c>
      <c r="G207" s="133" t="s">
        <v>299</v>
      </c>
      <c r="H207" s="134">
        <v>20</v>
      </c>
      <c r="I207" s="135"/>
      <c r="J207" s="136">
        <f>ROUND(I207*H207,2)</f>
        <v>0</v>
      </c>
      <c r="K207" s="132" t="s">
        <v>1</v>
      </c>
      <c r="L207" s="137"/>
      <c r="M207" s="138" t="s">
        <v>1</v>
      </c>
      <c r="N207" s="139" t="s">
        <v>42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154</v>
      </c>
      <c r="AT207" s="142" t="s">
        <v>149</v>
      </c>
      <c r="AU207" s="142" t="s">
        <v>87</v>
      </c>
      <c r="AY207" s="15" t="s">
        <v>146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85</v>
      </c>
      <c r="BK207" s="143">
        <f>ROUND(I207*H207,2)</f>
        <v>0</v>
      </c>
      <c r="BL207" s="15" t="s">
        <v>155</v>
      </c>
      <c r="BM207" s="142" t="s">
        <v>284</v>
      </c>
    </row>
    <row r="208" spans="2:65" s="1" customFormat="1" ht="10">
      <c r="B208" s="30"/>
      <c r="D208" s="144" t="s">
        <v>156</v>
      </c>
      <c r="F208" s="145" t="s">
        <v>501</v>
      </c>
      <c r="I208" s="146"/>
      <c r="L208" s="30"/>
      <c r="M208" s="147"/>
      <c r="T208" s="54"/>
      <c r="AT208" s="15" t="s">
        <v>156</v>
      </c>
      <c r="AU208" s="15" t="s">
        <v>87</v>
      </c>
    </row>
    <row r="209" spans="2:65" s="1" customFormat="1" ht="33" customHeight="1">
      <c r="B209" s="30"/>
      <c r="C209" s="130" t="s">
        <v>217</v>
      </c>
      <c r="D209" s="130" t="s">
        <v>149</v>
      </c>
      <c r="E209" s="131" t="s">
        <v>502</v>
      </c>
      <c r="F209" s="132" t="s">
        <v>503</v>
      </c>
      <c r="G209" s="133" t="s">
        <v>299</v>
      </c>
      <c r="H209" s="134">
        <v>20</v>
      </c>
      <c r="I209" s="135"/>
      <c r="J209" s="136">
        <f>ROUND(I209*H209,2)</f>
        <v>0</v>
      </c>
      <c r="K209" s="132" t="s">
        <v>1</v>
      </c>
      <c r="L209" s="137"/>
      <c r="M209" s="138" t="s">
        <v>1</v>
      </c>
      <c r="N209" s="139" t="s">
        <v>42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154</v>
      </c>
      <c r="AT209" s="142" t="s">
        <v>149</v>
      </c>
      <c r="AU209" s="142" t="s">
        <v>87</v>
      </c>
      <c r="AY209" s="15" t="s">
        <v>146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5" t="s">
        <v>85</v>
      </c>
      <c r="BK209" s="143">
        <f>ROUND(I209*H209,2)</f>
        <v>0</v>
      </c>
      <c r="BL209" s="15" t="s">
        <v>155</v>
      </c>
      <c r="BM209" s="142" t="s">
        <v>287</v>
      </c>
    </row>
    <row r="210" spans="2:65" s="1" customFormat="1" ht="18">
      <c r="B210" s="30"/>
      <c r="D210" s="144" t="s">
        <v>156</v>
      </c>
      <c r="F210" s="145" t="s">
        <v>503</v>
      </c>
      <c r="I210" s="146"/>
      <c r="L210" s="30"/>
      <c r="M210" s="147"/>
      <c r="T210" s="54"/>
      <c r="AT210" s="15" t="s">
        <v>156</v>
      </c>
      <c r="AU210" s="15" t="s">
        <v>87</v>
      </c>
    </row>
    <row r="211" spans="2:65" s="1" customFormat="1" ht="21.75" customHeight="1">
      <c r="B211" s="30"/>
      <c r="C211" s="148" t="s">
        <v>288</v>
      </c>
      <c r="D211" s="148" t="s">
        <v>157</v>
      </c>
      <c r="E211" s="149" t="s">
        <v>309</v>
      </c>
      <c r="F211" s="150" t="s">
        <v>310</v>
      </c>
      <c r="G211" s="151" t="s">
        <v>299</v>
      </c>
      <c r="H211" s="152">
        <v>80</v>
      </c>
      <c r="I211" s="153"/>
      <c r="J211" s="154">
        <f>ROUND(I211*H211,2)</f>
        <v>0</v>
      </c>
      <c r="K211" s="150" t="s">
        <v>153</v>
      </c>
      <c r="L211" s="30"/>
      <c r="M211" s="155" t="s">
        <v>1</v>
      </c>
      <c r="N211" s="156" t="s">
        <v>42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155</v>
      </c>
      <c r="AT211" s="142" t="s">
        <v>157</v>
      </c>
      <c r="AU211" s="142" t="s">
        <v>87</v>
      </c>
      <c r="AY211" s="15" t="s">
        <v>146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85</v>
      </c>
      <c r="BK211" s="143">
        <f>ROUND(I211*H211,2)</f>
        <v>0</v>
      </c>
      <c r="BL211" s="15" t="s">
        <v>155</v>
      </c>
      <c r="BM211" s="142" t="s">
        <v>289</v>
      </c>
    </row>
    <row r="212" spans="2:65" s="1" customFormat="1" ht="10">
      <c r="B212" s="30"/>
      <c r="D212" s="144" t="s">
        <v>156</v>
      </c>
      <c r="F212" s="145" t="s">
        <v>310</v>
      </c>
      <c r="I212" s="146"/>
      <c r="L212" s="30"/>
      <c r="M212" s="147"/>
      <c r="T212" s="54"/>
      <c r="AT212" s="15" t="s">
        <v>156</v>
      </c>
      <c r="AU212" s="15" t="s">
        <v>87</v>
      </c>
    </row>
    <row r="213" spans="2:65" s="1" customFormat="1" ht="33" customHeight="1">
      <c r="B213" s="30"/>
      <c r="C213" s="130" t="s">
        <v>220</v>
      </c>
      <c r="D213" s="130" t="s">
        <v>149</v>
      </c>
      <c r="E213" s="131" t="s">
        <v>504</v>
      </c>
      <c r="F213" s="132" t="s">
        <v>505</v>
      </c>
      <c r="G213" s="133" t="s">
        <v>299</v>
      </c>
      <c r="H213" s="134">
        <v>25</v>
      </c>
      <c r="I213" s="135"/>
      <c r="J213" s="136">
        <f>ROUND(I213*H213,2)</f>
        <v>0</v>
      </c>
      <c r="K213" s="132" t="s">
        <v>153</v>
      </c>
      <c r="L213" s="137"/>
      <c r="M213" s="138" t="s">
        <v>1</v>
      </c>
      <c r="N213" s="139" t="s">
        <v>42</v>
      </c>
      <c r="P213" s="140">
        <f>O213*H213</f>
        <v>0</v>
      </c>
      <c r="Q213" s="140">
        <v>8.0000000000000007E-5</v>
      </c>
      <c r="R213" s="140">
        <f>Q213*H213</f>
        <v>2E-3</v>
      </c>
      <c r="S213" s="140">
        <v>0</v>
      </c>
      <c r="T213" s="141">
        <f>S213*H213</f>
        <v>0</v>
      </c>
      <c r="AR213" s="142" t="s">
        <v>154</v>
      </c>
      <c r="AT213" s="142" t="s">
        <v>149</v>
      </c>
      <c r="AU213" s="142" t="s">
        <v>87</v>
      </c>
      <c r="AY213" s="15" t="s">
        <v>146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85</v>
      </c>
      <c r="BK213" s="143">
        <f>ROUND(I213*H213,2)</f>
        <v>0</v>
      </c>
      <c r="BL213" s="15" t="s">
        <v>155</v>
      </c>
      <c r="BM213" s="142" t="s">
        <v>290</v>
      </c>
    </row>
    <row r="214" spans="2:65" s="1" customFormat="1" ht="18">
      <c r="B214" s="30"/>
      <c r="D214" s="144" t="s">
        <v>156</v>
      </c>
      <c r="F214" s="145" t="s">
        <v>505</v>
      </c>
      <c r="I214" s="146"/>
      <c r="L214" s="30"/>
      <c r="M214" s="147"/>
      <c r="T214" s="54"/>
      <c r="AT214" s="15" t="s">
        <v>156</v>
      </c>
      <c r="AU214" s="15" t="s">
        <v>87</v>
      </c>
    </row>
    <row r="215" spans="2:65" s="1" customFormat="1" ht="24.15" customHeight="1">
      <c r="B215" s="30"/>
      <c r="C215" s="148" t="s">
        <v>292</v>
      </c>
      <c r="D215" s="148" t="s">
        <v>157</v>
      </c>
      <c r="E215" s="149" t="s">
        <v>319</v>
      </c>
      <c r="F215" s="150" t="s">
        <v>320</v>
      </c>
      <c r="G215" s="151" t="s">
        <v>299</v>
      </c>
      <c r="H215" s="152">
        <v>25</v>
      </c>
      <c r="I215" s="153"/>
      <c r="J215" s="154">
        <f>ROUND(I215*H215,2)</f>
        <v>0</v>
      </c>
      <c r="K215" s="150" t="s">
        <v>153</v>
      </c>
      <c r="L215" s="30"/>
      <c r="M215" s="155" t="s">
        <v>1</v>
      </c>
      <c r="N215" s="156" t="s">
        <v>42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155</v>
      </c>
      <c r="AT215" s="142" t="s">
        <v>157</v>
      </c>
      <c r="AU215" s="142" t="s">
        <v>87</v>
      </c>
      <c r="AY215" s="15" t="s">
        <v>146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5" t="s">
        <v>85</v>
      </c>
      <c r="BK215" s="143">
        <f>ROUND(I215*H215,2)</f>
        <v>0</v>
      </c>
      <c r="BL215" s="15" t="s">
        <v>155</v>
      </c>
      <c r="BM215" s="142" t="s">
        <v>293</v>
      </c>
    </row>
    <row r="216" spans="2:65" s="1" customFormat="1" ht="18">
      <c r="B216" s="30"/>
      <c r="D216" s="144" t="s">
        <v>156</v>
      </c>
      <c r="F216" s="145" t="s">
        <v>320</v>
      </c>
      <c r="I216" s="146"/>
      <c r="L216" s="30"/>
      <c r="M216" s="147"/>
      <c r="T216" s="54"/>
      <c r="AT216" s="15" t="s">
        <v>156</v>
      </c>
      <c r="AU216" s="15" t="s">
        <v>87</v>
      </c>
    </row>
    <row r="217" spans="2:65" s="1" customFormat="1" ht="24.15" customHeight="1">
      <c r="B217" s="30"/>
      <c r="C217" s="130" t="s">
        <v>223</v>
      </c>
      <c r="D217" s="130" t="s">
        <v>149</v>
      </c>
      <c r="E217" s="131" t="s">
        <v>506</v>
      </c>
      <c r="F217" s="132" t="s">
        <v>507</v>
      </c>
      <c r="G217" s="133" t="s">
        <v>299</v>
      </c>
      <c r="H217" s="134">
        <v>8</v>
      </c>
      <c r="I217" s="135"/>
      <c r="J217" s="136">
        <f>ROUND(I217*H217,2)</f>
        <v>0</v>
      </c>
      <c r="K217" s="132" t="s">
        <v>153</v>
      </c>
      <c r="L217" s="137"/>
      <c r="M217" s="138" t="s">
        <v>1</v>
      </c>
      <c r="N217" s="139" t="s">
        <v>42</v>
      </c>
      <c r="P217" s="140">
        <f>O217*H217</f>
        <v>0</v>
      </c>
      <c r="Q217" s="140">
        <v>1.2E-4</v>
      </c>
      <c r="R217" s="140">
        <f>Q217*H217</f>
        <v>9.6000000000000002E-4</v>
      </c>
      <c r="S217" s="140">
        <v>0</v>
      </c>
      <c r="T217" s="141">
        <f>S217*H217</f>
        <v>0</v>
      </c>
      <c r="AR217" s="142" t="s">
        <v>154</v>
      </c>
      <c r="AT217" s="142" t="s">
        <v>149</v>
      </c>
      <c r="AU217" s="142" t="s">
        <v>87</v>
      </c>
      <c r="AY217" s="15" t="s">
        <v>146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85</v>
      </c>
      <c r="BK217" s="143">
        <f>ROUND(I217*H217,2)</f>
        <v>0</v>
      </c>
      <c r="BL217" s="15" t="s">
        <v>155</v>
      </c>
      <c r="BM217" s="142" t="s">
        <v>300</v>
      </c>
    </row>
    <row r="218" spans="2:65" s="1" customFormat="1" ht="18">
      <c r="B218" s="30"/>
      <c r="D218" s="144" t="s">
        <v>156</v>
      </c>
      <c r="F218" s="145" t="s">
        <v>507</v>
      </c>
      <c r="I218" s="146"/>
      <c r="L218" s="30"/>
      <c r="M218" s="147"/>
      <c r="T218" s="54"/>
      <c r="AT218" s="15" t="s">
        <v>156</v>
      </c>
      <c r="AU218" s="15" t="s">
        <v>87</v>
      </c>
    </row>
    <row r="219" spans="2:65" s="1" customFormat="1" ht="24.15" customHeight="1">
      <c r="B219" s="30"/>
      <c r="C219" s="148" t="s">
        <v>301</v>
      </c>
      <c r="D219" s="148" t="s">
        <v>157</v>
      </c>
      <c r="E219" s="149" t="s">
        <v>326</v>
      </c>
      <c r="F219" s="150" t="s">
        <v>327</v>
      </c>
      <c r="G219" s="151" t="s">
        <v>299</v>
      </c>
      <c r="H219" s="152">
        <v>8</v>
      </c>
      <c r="I219" s="153"/>
      <c r="J219" s="154">
        <f>ROUND(I219*H219,2)</f>
        <v>0</v>
      </c>
      <c r="K219" s="150" t="s">
        <v>153</v>
      </c>
      <c r="L219" s="30"/>
      <c r="M219" s="155" t="s">
        <v>1</v>
      </c>
      <c r="N219" s="156" t="s">
        <v>42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155</v>
      </c>
      <c r="AT219" s="142" t="s">
        <v>157</v>
      </c>
      <c r="AU219" s="142" t="s">
        <v>87</v>
      </c>
      <c r="AY219" s="15" t="s">
        <v>146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85</v>
      </c>
      <c r="BK219" s="143">
        <f>ROUND(I219*H219,2)</f>
        <v>0</v>
      </c>
      <c r="BL219" s="15" t="s">
        <v>155</v>
      </c>
      <c r="BM219" s="142" t="s">
        <v>304</v>
      </c>
    </row>
    <row r="220" spans="2:65" s="1" customFormat="1" ht="18">
      <c r="B220" s="30"/>
      <c r="D220" s="144" t="s">
        <v>156</v>
      </c>
      <c r="F220" s="145" t="s">
        <v>327</v>
      </c>
      <c r="I220" s="146"/>
      <c r="L220" s="30"/>
      <c r="M220" s="147"/>
      <c r="T220" s="54"/>
      <c r="AT220" s="15" t="s">
        <v>156</v>
      </c>
      <c r="AU220" s="15" t="s">
        <v>87</v>
      </c>
    </row>
    <row r="221" spans="2:65" s="1" customFormat="1" ht="24.15" customHeight="1">
      <c r="B221" s="30"/>
      <c r="C221" s="130" t="s">
        <v>227</v>
      </c>
      <c r="D221" s="130" t="s">
        <v>149</v>
      </c>
      <c r="E221" s="131" t="s">
        <v>330</v>
      </c>
      <c r="F221" s="132" t="s">
        <v>331</v>
      </c>
      <c r="G221" s="133" t="s">
        <v>299</v>
      </c>
      <c r="H221" s="134">
        <v>8</v>
      </c>
      <c r="I221" s="135"/>
      <c r="J221" s="136">
        <f>ROUND(I221*H221,2)</f>
        <v>0</v>
      </c>
      <c r="K221" s="132" t="s">
        <v>153</v>
      </c>
      <c r="L221" s="137"/>
      <c r="M221" s="138" t="s">
        <v>1</v>
      </c>
      <c r="N221" s="139" t="s">
        <v>42</v>
      </c>
      <c r="P221" s="140">
        <f>O221*H221</f>
        <v>0</v>
      </c>
      <c r="Q221" s="140">
        <v>6.9999999999999994E-5</v>
      </c>
      <c r="R221" s="140">
        <f>Q221*H221</f>
        <v>5.5999999999999995E-4</v>
      </c>
      <c r="S221" s="140">
        <v>0</v>
      </c>
      <c r="T221" s="141">
        <f>S221*H221</f>
        <v>0</v>
      </c>
      <c r="AR221" s="142" t="s">
        <v>154</v>
      </c>
      <c r="AT221" s="142" t="s">
        <v>149</v>
      </c>
      <c r="AU221" s="142" t="s">
        <v>87</v>
      </c>
      <c r="AY221" s="15" t="s">
        <v>146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85</v>
      </c>
      <c r="BK221" s="143">
        <f>ROUND(I221*H221,2)</f>
        <v>0</v>
      </c>
      <c r="BL221" s="15" t="s">
        <v>155</v>
      </c>
      <c r="BM221" s="142" t="s">
        <v>307</v>
      </c>
    </row>
    <row r="222" spans="2:65" s="1" customFormat="1" ht="18">
      <c r="B222" s="30"/>
      <c r="D222" s="144" t="s">
        <v>156</v>
      </c>
      <c r="F222" s="145" t="s">
        <v>331</v>
      </c>
      <c r="I222" s="146"/>
      <c r="L222" s="30"/>
      <c r="M222" s="147"/>
      <c r="T222" s="54"/>
      <c r="AT222" s="15" t="s">
        <v>156</v>
      </c>
      <c r="AU222" s="15" t="s">
        <v>87</v>
      </c>
    </row>
    <row r="223" spans="2:65" s="1" customFormat="1" ht="33" customHeight="1">
      <c r="B223" s="30"/>
      <c r="C223" s="148" t="s">
        <v>308</v>
      </c>
      <c r="D223" s="148" t="s">
        <v>157</v>
      </c>
      <c r="E223" s="149" t="s">
        <v>333</v>
      </c>
      <c r="F223" s="150" t="s">
        <v>334</v>
      </c>
      <c r="G223" s="151" t="s">
        <v>299</v>
      </c>
      <c r="H223" s="152">
        <v>8</v>
      </c>
      <c r="I223" s="153"/>
      <c r="J223" s="154">
        <f>ROUND(I223*H223,2)</f>
        <v>0</v>
      </c>
      <c r="K223" s="150" t="s">
        <v>153</v>
      </c>
      <c r="L223" s="30"/>
      <c r="M223" s="155" t="s">
        <v>1</v>
      </c>
      <c r="N223" s="156" t="s">
        <v>42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155</v>
      </c>
      <c r="AT223" s="142" t="s">
        <v>157</v>
      </c>
      <c r="AU223" s="142" t="s">
        <v>87</v>
      </c>
      <c r="AY223" s="15" t="s">
        <v>146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85</v>
      </c>
      <c r="BK223" s="143">
        <f>ROUND(I223*H223,2)</f>
        <v>0</v>
      </c>
      <c r="BL223" s="15" t="s">
        <v>155</v>
      </c>
      <c r="BM223" s="142" t="s">
        <v>311</v>
      </c>
    </row>
    <row r="224" spans="2:65" s="1" customFormat="1" ht="18">
      <c r="B224" s="30"/>
      <c r="D224" s="144" t="s">
        <v>156</v>
      </c>
      <c r="F224" s="145" t="s">
        <v>334</v>
      </c>
      <c r="I224" s="146"/>
      <c r="L224" s="30"/>
      <c r="M224" s="147"/>
      <c r="T224" s="54"/>
      <c r="AT224" s="15" t="s">
        <v>156</v>
      </c>
      <c r="AU224" s="15" t="s">
        <v>87</v>
      </c>
    </row>
    <row r="225" spans="2:65" s="1" customFormat="1" ht="16.5" customHeight="1">
      <c r="B225" s="30"/>
      <c r="C225" s="130" t="s">
        <v>230</v>
      </c>
      <c r="D225" s="130" t="s">
        <v>149</v>
      </c>
      <c r="E225" s="131" t="s">
        <v>337</v>
      </c>
      <c r="F225" s="132" t="s">
        <v>338</v>
      </c>
      <c r="G225" s="133" t="s">
        <v>152</v>
      </c>
      <c r="H225" s="134">
        <v>1</v>
      </c>
      <c r="I225" s="135"/>
      <c r="J225" s="136">
        <f>ROUND(I225*H225,2)</f>
        <v>0</v>
      </c>
      <c r="K225" s="132" t="s">
        <v>1</v>
      </c>
      <c r="L225" s="137"/>
      <c r="M225" s="138" t="s">
        <v>1</v>
      </c>
      <c r="N225" s="139" t="s">
        <v>42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154</v>
      </c>
      <c r="AT225" s="142" t="s">
        <v>149</v>
      </c>
      <c r="AU225" s="142" t="s">
        <v>87</v>
      </c>
      <c r="AY225" s="15" t="s">
        <v>146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85</v>
      </c>
      <c r="BK225" s="143">
        <f>ROUND(I225*H225,2)</f>
        <v>0</v>
      </c>
      <c r="BL225" s="15" t="s">
        <v>155</v>
      </c>
      <c r="BM225" s="142" t="s">
        <v>314</v>
      </c>
    </row>
    <row r="226" spans="2:65" s="1" customFormat="1" ht="10">
      <c r="B226" s="30"/>
      <c r="D226" s="144" t="s">
        <v>156</v>
      </c>
      <c r="F226" s="145" t="s">
        <v>338</v>
      </c>
      <c r="I226" s="146"/>
      <c r="L226" s="30"/>
      <c r="M226" s="147"/>
      <c r="T226" s="54"/>
      <c r="AT226" s="15" t="s">
        <v>156</v>
      </c>
      <c r="AU226" s="15" t="s">
        <v>87</v>
      </c>
    </row>
    <row r="227" spans="2:65" s="1" customFormat="1" ht="16.5" customHeight="1">
      <c r="B227" s="30"/>
      <c r="C227" s="148" t="s">
        <v>315</v>
      </c>
      <c r="D227" s="148" t="s">
        <v>157</v>
      </c>
      <c r="E227" s="149" t="s">
        <v>340</v>
      </c>
      <c r="F227" s="150" t="s">
        <v>341</v>
      </c>
      <c r="G227" s="151" t="s">
        <v>163</v>
      </c>
      <c r="H227" s="152">
        <v>1</v>
      </c>
      <c r="I227" s="153"/>
      <c r="J227" s="154">
        <f>ROUND(I227*H227,2)</f>
        <v>0</v>
      </c>
      <c r="K227" s="150" t="s">
        <v>1</v>
      </c>
      <c r="L227" s="30"/>
      <c r="M227" s="155" t="s">
        <v>1</v>
      </c>
      <c r="N227" s="156" t="s">
        <v>42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155</v>
      </c>
      <c r="AT227" s="142" t="s">
        <v>157</v>
      </c>
      <c r="AU227" s="142" t="s">
        <v>87</v>
      </c>
      <c r="AY227" s="15" t="s">
        <v>146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85</v>
      </c>
      <c r="BK227" s="143">
        <f>ROUND(I227*H227,2)</f>
        <v>0</v>
      </c>
      <c r="BL227" s="15" t="s">
        <v>155</v>
      </c>
      <c r="BM227" s="142" t="s">
        <v>318</v>
      </c>
    </row>
    <row r="228" spans="2:65" s="1" customFormat="1" ht="10">
      <c r="B228" s="30"/>
      <c r="D228" s="144" t="s">
        <v>156</v>
      </c>
      <c r="F228" s="145" t="s">
        <v>341</v>
      </c>
      <c r="I228" s="146"/>
      <c r="L228" s="30"/>
      <c r="M228" s="147"/>
      <c r="T228" s="54"/>
      <c r="AT228" s="15" t="s">
        <v>156</v>
      </c>
      <c r="AU228" s="15" t="s">
        <v>87</v>
      </c>
    </row>
    <row r="229" spans="2:65" s="1" customFormat="1" ht="16.5" customHeight="1">
      <c r="B229" s="30"/>
      <c r="C229" s="130" t="s">
        <v>234</v>
      </c>
      <c r="D229" s="130" t="s">
        <v>149</v>
      </c>
      <c r="E229" s="131" t="s">
        <v>508</v>
      </c>
      <c r="F229" s="132" t="s">
        <v>509</v>
      </c>
      <c r="G229" s="133" t="s">
        <v>299</v>
      </c>
      <c r="H229" s="134">
        <v>8</v>
      </c>
      <c r="I229" s="135"/>
      <c r="J229" s="136">
        <f>ROUND(I229*H229,2)</f>
        <v>0</v>
      </c>
      <c r="K229" s="132" t="s">
        <v>153</v>
      </c>
      <c r="L229" s="137"/>
      <c r="M229" s="138" t="s">
        <v>1</v>
      </c>
      <c r="N229" s="139" t="s">
        <v>42</v>
      </c>
      <c r="P229" s="140">
        <f>O229*H229</f>
        <v>0</v>
      </c>
      <c r="Q229" s="140">
        <v>1.2999999999999999E-4</v>
      </c>
      <c r="R229" s="140">
        <f>Q229*H229</f>
        <v>1.0399999999999999E-3</v>
      </c>
      <c r="S229" s="140">
        <v>0</v>
      </c>
      <c r="T229" s="141">
        <f>S229*H229</f>
        <v>0</v>
      </c>
      <c r="AR229" s="142" t="s">
        <v>154</v>
      </c>
      <c r="AT229" s="142" t="s">
        <v>149</v>
      </c>
      <c r="AU229" s="142" t="s">
        <v>87</v>
      </c>
      <c r="AY229" s="15" t="s">
        <v>146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85</v>
      </c>
      <c r="BK229" s="143">
        <f>ROUND(I229*H229,2)</f>
        <v>0</v>
      </c>
      <c r="BL229" s="15" t="s">
        <v>155</v>
      </c>
      <c r="BM229" s="142" t="s">
        <v>321</v>
      </c>
    </row>
    <row r="230" spans="2:65" s="1" customFormat="1" ht="10">
      <c r="B230" s="30"/>
      <c r="D230" s="144" t="s">
        <v>156</v>
      </c>
      <c r="F230" s="145" t="s">
        <v>509</v>
      </c>
      <c r="I230" s="146"/>
      <c r="L230" s="30"/>
      <c r="M230" s="147"/>
      <c r="T230" s="54"/>
      <c r="AT230" s="15" t="s">
        <v>156</v>
      </c>
      <c r="AU230" s="15" t="s">
        <v>87</v>
      </c>
    </row>
    <row r="231" spans="2:65" s="1" customFormat="1" ht="16.5" customHeight="1">
      <c r="B231" s="30"/>
      <c r="C231" s="130" t="s">
        <v>322</v>
      </c>
      <c r="D231" s="130" t="s">
        <v>149</v>
      </c>
      <c r="E231" s="131" t="s">
        <v>510</v>
      </c>
      <c r="F231" s="132" t="s">
        <v>511</v>
      </c>
      <c r="G231" s="133" t="s">
        <v>299</v>
      </c>
      <c r="H231" s="134">
        <v>30</v>
      </c>
      <c r="I231" s="135"/>
      <c r="J231" s="136">
        <f>ROUND(I231*H231,2)</f>
        <v>0</v>
      </c>
      <c r="K231" s="132" t="s">
        <v>153</v>
      </c>
      <c r="L231" s="137"/>
      <c r="M231" s="138" t="s">
        <v>1</v>
      </c>
      <c r="N231" s="139" t="s">
        <v>42</v>
      </c>
      <c r="P231" s="140">
        <f>O231*H231</f>
        <v>0</v>
      </c>
      <c r="Q231" s="140">
        <v>1.8000000000000001E-4</v>
      </c>
      <c r="R231" s="140">
        <f>Q231*H231</f>
        <v>5.4000000000000003E-3</v>
      </c>
      <c r="S231" s="140">
        <v>0</v>
      </c>
      <c r="T231" s="141">
        <f>S231*H231</f>
        <v>0</v>
      </c>
      <c r="AR231" s="142" t="s">
        <v>154</v>
      </c>
      <c r="AT231" s="142" t="s">
        <v>149</v>
      </c>
      <c r="AU231" s="142" t="s">
        <v>87</v>
      </c>
      <c r="AY231" s="15" t="s">
        <v>146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85</v>
      </c>
      <c r="BK231" s="143">
        <f>ROUND(I231*H231,2)</f>
        <v>0</v>
      </c>
      <c r="BL231" s="15" t="s">
        <v>155</v>
      </c>
      <c r="BM231" s="142" t="s">
        <v>325</v>
      </c>
    </row>
    <row r="232" spans="2:65" s="1" customFormat="1" ht="10">
      <c r="B232" s="30"/>
      <c r="D232" s="144" t="s">
        <v>156</v>
      </c>
      <c r="F232" s="145" t="s">
        <v>511</v>
      </c>
      <c r="I232" s="146"/>
      <c r="L232" s="30"/>
      <c r="M232" s="147"/>
      <c r="T232" s="54"/>
      <c r="AT232" s="15" t="s">
        <v>156</v>
      </c>
      <c r="AU232" s="15" t="s">
        <v>87</v>
      </c>
    </row>
    <row r="233" spans="2:65" s="1" customFormat="1" ht="16.5" customHeight="1">
      <c r="B233" s="30"/>
      <c r="C233" s="148" t="s">
        <v>237</v>
      </c>
      <c r="D233" s="148" t="s">
        <v>157</v>
      </c>
      <c r="E233" s="149" t="s">
        <v>359</v>
      </c>
      <c r="F233" s="150" t="s">
        <v>360</v>
      </c>
      <c r="G233" s="151" t="s">
        <v>299</v>
      </c>
      <c r="H233" s="152">
        <v>38</v>
      </c>
      <c r="I233" s="153"/>
      <c r="J233" s="154">
        <f>ROUND(I233*H233,2)</f>
        <v>0</v>
      </c>
      <c r="K233" s="150" t="s">
        <v>153</v>
      </c>
      <c r="L233" s="30"/>
      <c r="M233" s="155" t="s">
        <v>1</v>
      </c>
      <c r="N233" s="156" t="s">
        <v>42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155</v>
      </c>
      <c r="AT233" s="142" t="s">
        <v>157</v>
      </c>
      <c r="AU233" s="142" t="s">
        <v>87</v>
      </c>
      <c r="AY233" s="15" t="s">
        <v>146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85</v>
      </c>
      <c r="BK233" s="143">
        <f>ROUND(I233*H233,2)</f>
        <v>0</v>
      </c>
      <c r="BL233" s="15" t="s">
        <v>155</v>
      </c>
      <c r="BM233" s="142" t="s">
        <v>328</v>
      </c>
    </row>
    <row r="234" spans="2:65" s="1" customFormat="1" ht="10">
      <c r="B234" s="30"/>
      <c r="D234" s="144" t="s">
        <v>156</v>
      </c>
      <c r="F234" s="145" t="s">
        <v>360</v>
      </c>
      <c r="I234" s="146"/>
      <c r="L234" s="30"/>
      <c r="M234" s="147"/>
      <c r="T234" s="54"/>
      <c r="AT234" s="15" t="s">
        <v>156</v>
      </c>
      <c r="AU234" s="15" t="s">
        <v>87</v>
      </c>
    </row>
    <row r="235" spans="2:65" s="1" customFormat="1" ht="21.75" customHeight="1">
      <c r="B235" s="30"/>
      <c r="C235" s="130" t="s">
        <v>329</v>
      </c>
      <c r="D235" s="130" t="s">
        <v>149</v>
      </c>
      <c r="E235" s="131" t="s">
        <v>369</v>
      </c>
      <c r="F235" s="132" t="s">
        <v>370</v>
      </c>
      <c r="G235" s="133" t="s">
        <v>299</v>
      </c>
      <c r="H235" s="134">
        <v>4</v>
      </c>
      <c r="I235" s="135"/>
      <c r="J235" s="136">
        <f>ROUND(I235*H235,2)</f>
        <v>0</v>
      </c>
      <c r="K235" s="132" t="s">
        <v>371</v>
      </c>
      <c r="L235" s="137"/>
      <c r="M235" s="138" t="s">
        <v>1</v>
      </c>
      <c r="N235" s="139" t="s">
        <v>42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154</v>
      </c>
      <c r="AT235" s="142" t="s">
        <v>149</v>
      </c>
      <c r="AU235" s="142" t="s">
        <v>87</v>
      </c>
      <c r="AY235" s="15" t="s">
        <v>146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85</v>
      </c>
      <c r="BK235" s="143">
        <f>ROUND(I235*H235,2)</f>
        <v>0</v>
      </c>
      <c r="BL235" s="15" t="s">
        <v>155</v>
      </c>
      <c r="BM235" s="142" t="s">
        <v>332</v>
      </c>
    </row>
    <row r="236" spans="2:65" s="1" customFormat="1" ht="10">
      <c r="B236" s="30"/>
      <c r="D236" s="144" t="s">
        <v>156</v>
      </c>
      <c r="F236" s="145" t="s">
        <v>370</v>
      </c>
      <c r="I236" s="146"/>
      <c r="L236" s="30"/>
      <c r="M236" s="147"/>
      <c r="T236" s="54"/>
      <c r="AT236" s="15" t="s">
        <v>156</v>
      </c>
      <c r="AU236" s="15" t="s">
        <v>87</v>
      </c>
    </row>
    <row r="237" spans="2:65" s="1" customFormat="1" ht="24.15" customHeight="1">
      <c r="B237" s="30"/>
      <c r="C237" s="148" t="s">
        <v>241</v>
      </c>
      <c r="D237" s="148" t="s">
        <v>157</v>
      </c>
      <c r="E237" s="149" t="s">
        <v>374</v>
      </c>
      <c r="F237" s="150" t="s">
        <v>375</v>
      </c>
      <c r="G237" s="151" t="s">
        <v>299</v>
      </c>
      <c r="H237" s="152">
        <v>4</v>
      </c>
      <c r="I237" s="153"/>
      <c r="J237" s="154">
        <f>ROUND(I237*H237,2)</f>
        <v>0</v>
      </c>
      <c r="K237" s="150" t="s">
        <v>153</v>
      </c>
      <c r="L237" s="30"/>
      <c r="M237" s="155" t="s">
        <v>1</v>
      </c>
      <c r="N237" s="156" t="s">
        <v>42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155</v>
      </c>
      <c r="AT237" s="142" t="s">
        <v>157</v>
      </c>
      <c r="AU237" s="142" t="s">
        <v>87</v>
      </c>
      <c r="AY237" s="15" t="s">
        <v>146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85</v>
      </c>
      <c r="BK237" s="143">
        <f>ROUND(I237*H237,2)</f>
        <v>0</v>
      </c>
      <c r="BL237" s="15" t="s">
        <v>155</v>
      </c>
      <c r="BM237" s="142" t="s">
        <v>335</v>
      </c>
    </row>
    <row r="238" spans="2:65" s="1" customFormat="1" ht="18">
      <c r="B238" s="30"/>
      <c r="D238" s="144" t="s">
        <v>156</v>
      </c>
      <c r="F238" s="145" t="s">
        <v>375</v>
      </c>
      <c r="I238" s="146"/>
      <c r="L238" s="30"/>
      <c r="M238" s="147"/>
      <c r="T238" s="54"/>
      <c r="AT238" s="15" t="s">
        <v>156</v>
      </c>
      <c r="AU238" s="15" t="s">
        <v>87</v>
      </c>
    </row>
    <row r="239" spans="2:65" s="1" customFormat="1" ht="24.15" customHeight="1">
      <c r="B239" s="30"/>
      <c r="C239" s="148" t="s">
        <v>336</v>
      </c>
      <c r="D239" s="148" t="s">
        <v>157</v>
      </c>
      <c r="E239" s="149" t="s">
        <v>377</v>
      </c>
      <c r="F239" s="150" t="s">
        <v>378</v>
      </c>
      <c r="G239" s="151" t="s">
        <v>299</v>
      </c>
      <c r="H239" s="152">
        <v>4</v>
      </c>
      <c r="I239" s="153"/>
      <c r="J239" s="154">
        <f>ROUND(I239*H239,2)</f>
        <v>0</v>
      </c>
      <c r="K239" s="150" t="s">
        <v>153</v>
      </c>
      <c r="L239" s="30"/>
      <c r="M239" s="155" t="s">
        <v>1</v>
      </c>
      <c r="N239" s="156" t="s">
        <v>42</v>
      </c>
      <c r="P239" s="140">
        <f>O239*H239</f>
        <v>0</v>
      </c>
      <c r="Q239" s="140">
        <v>0</v>
      </c>
      <c r="R239" s="140">
        <f>Q239*H239</f>
        <v>0</v>
      </c>
      <c r="S239" s="140">
        <v>2E-3</v>
      </c>
      <c r="T239" s="141">
        <f>S239*H239</f>
        <v>8.0000000000000002E-3</v>
      </c>
      <c r="AR239" s="142" t="s">
        <v>155</v>
      </c>
      <c r="AT239" s="142" t="s">
        <v>157</v>
      </c>
      <c r="AU239" s="142" t="s">
        <v>87</v>
      </c>
      <c r="AY239" s="15" t="s">
        <v>146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85</v>
      </c>
      <c r="BK239" s="143">
        <f>ROUND(I239*H239,2)</f>
        <v>0</v>
      </c>
      <c r="BL239" s="15" t="s">
        <v>155</v>
      </c>
      <c r="BM239" s="142" t="s">
        <v>339</v>
      </c>
    </row>
    <row r="240" spans="2:65" s="1" customFormat="1" ht="18">
      <c r="B240" s="30"/>
      <c r="D240" s="144" t="s">
        <v>156</v>
      </c>
      <c r="F240" s="145" t="s">
        <v>378</v>
      </c>
      <c r="I240" s="146"/>
      <c r="L240" s="30"/>
      <c r="M240" s="147"/>
      <c r="T240" s="54"/>
      <c r="AT240" s="15" t="s">
        <v>156</v>
      </c>
      <c r="AU240" s="15" t="s">
        <v>87</v>
      </c>
    </row>
    <row r="241" spans="2:65" s="1" customFormat="1" ht="24.15" customHeight="1">
      <c r="B241" s="30"/>
      <c r="C241" s="148" t="s">
        <v>244</v>
      </c>
      <c r="D241" s="148" t="s">
        <v>157</v>
      </c>
      <c r="E241" s="149" t="s">
        <v>381</v>
      </c>
      <c r="F241" s="150" t="s">
        <v>382</v>
      </c>
      <c r="G241" s="151" t="s">
        <v>152</v>
      </c>
      <c r="H241" s="152">
        <v>1</v>
      </c>
      <c r="I241" s="153"/>
      <c r="J241" s="154">
        <f>ROUND(I241*H241,2)</f>
        <v>0</v>
      </c>
      <c r="K241" s="150" t="s">
        <v>153</v>
      </c>
      <c r="L241" s="30"/>
      <c r="M241" s="155" t="s">
        <v>1</v>
      </c>
      <c r="N241" s="156" t="s">
        <v>42</v>
      </c>
      <c r="P241" s="140">
        <f>O241*H241</f>
        <v>0</v>
      </c>
      <c r="Q241" s="140">
        <v>0</v>
      </c>
      <c r="R241" s="140">
        <f>Q241*H241</f>
        <v>0</v>
      </c>
      <c r="S241" s="140">
        <v>5.0000000000000002E-5</v>
      </c>
      <c r="T241" s="141">
        <f>S241*H241</f>
        <v>5.0000000000000002E-5</v>
      </c>
      <c r="AR241" s="142" t="s">
        <v>155</v>
      </c>
      <c r="AT241" s="142" t="s">
        <v>157</v>
      </c>
      <c r="AU241" s="142" t="s">
        <v>87</v>
      </c>
      <c r="AY241" s="15" t="s">
        <v>146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85</v>
      </c>
      <c r="BK241" s="143">
        <f>ROUND(I241*H241,2)</f>
        <v>0</v>
      </c>
      <c r="BL241" s="15" t="s">
        <v>155</v>
      </c>
      <c r="BM241" s="142" t="s">
        <v>342</v>
      </c>
    </row>
    <row r="242" spans="2:65" s="1" customFormat="1" ht="10">
      <c r="B242" s="30"/>
      <c r="D242" s="144" t="s">
        <v>156</v>
      </c>
      <c r="F242" s="145" t="s">
        <v>382</v>
      </c>
      <c r="I242" s="146"/>
      <c r="L242" s="30"/>
      <c r="M242" s="147"/>
      <c r="T242" s="54"/>
      <c r="AT242" s="15" t="s">
        <v>156</v>
      </c>
      <c r="AU242" s="15" t="s">
        <v>87</v>
      </c>
    </row>
    <row r="243" spans="2:65" s="1" customFormat="1" ht="24.15" customHeight="1">
      <c r="B243" s="30"/>
      <c r="C243" s="130" t="s">
        <v>343</v>
      </c>
      <c r="D243" s="130" t="s">
        <v>149</v>
      </c>
      <c r="E243" s="131" t="s">
        <v>384</v>
      </c>
      <c r="F243" s="132" t="s">
        <v>385</v>
      </c>
      <c r="G243" s="133" t="s">
        <v>152</v>
      </c>
      <c r="H243" s="134">
        <v>1</v>
      </c>
      <c r="I243" s="135"/>
      <c r="J243" s="136">
        <f>ROUND(I243*H243,2)</f>
        <v>0</v>
      </c>
      <c r="K243" s="132" t="s">
        <v>153</v>
      </c>
      <c r="L243" s="137"/>
      <c r="M243" s="138" t="s">
        <v>1</v>
      </c>
      <c r="N243" s="139" t="s">
        <v>42</v>
      </c>
      <c r="P243" s="140">
        <f>O243*H243</f>
        <v>0</v>
      </c>
      <c r="Q243" s="140">
        <v>4.0000000000000003E-5</v>
      </c>
      <c r="R243" s="140">
        <f>Q243*H243</f>
        <v>4.0000000000000003E-5</v>
      </c>
      <c r="S243" s="140">
        <v>0</v>
      </c>
      <c r="T243" s="141">
        <f>S243*H243</f>
        <v>0</v>
      </c>
      <c r="AR243" s="142" t="s">
        <v>154</v>
      </c>
      <c r="AT243" s="142" t="s">
        <v>149</v>
      </c>
      <c r="AU243" s="142" t="s">
        <v>87</v>
      </c>
      <c r="AY243" s="15" t="s">
        <v>146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85</v>
      </c>
      <c r="BK243" s="143">
        <f>ROUND(I243*H243,2)</f>
        <v>0</v>
      </c>
      <c r="BL243" s="15" t="s">
        <v>155</v>
      </c>
      <c r="BM243" s="142" t="s">
        <v>346</v>
      </c>
    </row>
    <row r="244" spans="2:65" s="1" customFormat="1" ht="10">
      <c r="B244" s="30"/>
      <c r="D244" s="144" t="s">
        <v>156</v>
      </c>
      <c r="F244" s="145" t="s">
        <v>385</v>
      </c>
      <c r="I244" s="146"/>
      <c r="L244" s="30"/>
      <c r="M244" s="147"/>
      <c r="T244" s="54"/>
      <c r="AT244" s="15" t="s">
        <v>156</v>
      </c>
      <c r="AU244" s="15" t="s">
        <v>87</v>
      </c>
    </row>
    <row r="245" spans="2:65" s="1" customFormat="1" ht="24.15" customHeight="1">
      <c r="B245" s="30"/>
      <c r="C245" s="148" t="s">
        <v>248</v>
      </c>
      <c r="D245" s="148" t="s">
        <v>157</v>
      </c>
      <c r="E245" s="149" t="s">
        <v>388</v>
      </c>
      <c r="F245" s="150" t="s">
        <v>389</v>
      </c>
      <c r="G245" s="151" t="s">
        <v>152</v>
      </c>
      <c r="H245" s="152">
        <v>1</v>
      </c>
      <c r="I245" s="153"/>
      <c r="J245" s="154">
        <f>ROUND(I245*H245,2)</f>
        <v>0</v>
      </c>
      <c r="K245" s="150" t="s">
        <v>153</v>
      </c>
      <c r="L245" s="30"/>
      <c r="M245" s="155" t="s">
        <v>1</v>
      </c>
      <c r="N245" s="156" t="s">
        <v>42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155</v>
      </c>
      <c r="AT245" s="142" t="s">
        <v>157</v>
      </c>
      <c r="AU245" s="142" t="s">
        <v>87</v>
      </c>
      <c r="AY245" s="15" t="s">
        <v>146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85</v>
      </c>
      <c r="BK245" s="143">
        <f>ROUND(I245*H245,2)</f>
        <v>0</v>
      </c>
      <c r="BL245" s="15" t="s">
        <v>155</v>
      </c>
      <c r="BM245" s="142" t="s">
        <v>349</v>
      </c>
    </row>
    <row r="246" spans="2:65" s="1" customFormat="1" ht="18">
      <c r="B246" s="30"/>
      <c r="D246" s="144" t="s">
        <v>156</v>
      </c>
      <c r="F246" s="145" t="s">
        <v>389</v>
      </c>
      <c r="I246" s="146"/>
      <c r="L246" s="30"/>
      <c r="M246" s="147"/>
      <c r="T246" s="54"/>
      <c r="AT246" s="15" t="s">
        <v>156</v>
      </c>
      <c r="AU246" s="15" t="s">
        <v>87</v>
      </c>
    </row>
    <row r="247" spans="2:65" s="1" customFormat="1" ht="16.5" customHeight="1">
      <c r="B247" s="30"/>
      <c r="C247" s="130" t="s">
        <v>350</v>
      </c>
      <c r="D247" s="130" t="s">
        <v>149</v>
      </c>
      <c r="E247" s="131" t="s">
        <v>391</v>
      </c>
      <c r="F247" s="132" t="s">
        <v>392</v>
      </c>
      <c r="G247" s="133" t="s">
        <v>393</v>
      </c>
      <c r="H247" s="134">
        <v>1</v>
      </c>
      <c r="I247" s="135"/>
      <c r="J247" s="136">
        <f>ROUND(I247*H247,2)</f>
        <v>0</v>
      </c>
      <c r="K247" s="132" t="s">
        <v>153</v>
      </c>
      <c r="L247" s="137"/>
      <c r="M247" s="138" t="s">
        <v>1</v>
      </c>
      <c r="N247" s="139" t="s">
        <v>42</v>
      </c>
      <c r="P247" s="140">
        <f>O247*H247</f>
        <v>0</v>
      </c>
      <c r="Q247" s="140">
        <v>1E-3</v>
      </c>
      <c r="R247" s="140">
        <f>Q247*H247</f>
        <v>1E-3</v>
      </c>
      <c r="S247" s="140">
        <v>0</v>
      </c>
      <c r="T247" s="141">
        <f>S247*H247</f>
        <v>0</v>
      </c>
      <c r="AR247" s="142" t="s">
        <v>154</v>
      </c>
      <c r="AT247" s="142" t="s">
        <v>149</v>
      </c>
      <c r="AU247" s="142" t="s">
        <v>87</v>
      </c>
      <c r="AY247" s="15" t="s">
        <v>146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85</v>
      </c>
      <c r="BK247" s="143">
        <f>ROUND(I247*H247,2)</f>
        <v>0</v>
      </c>
      <c r="BL247" s="15" t="s">
        <v>155</v>
      </c>
      <c r="BM247" s="142" t="s">
        <v>353</v>
      </c>
    </row>
    <row r="248" spans="2:65" s="1" customFormat="1" ht="10">
      <c r="B248" s="30"/>
      <c r="D248" s="144" t="s">
        <v>156</v>
      </c>
      <c r="F248" s="145" t="s">
        <v>392</v>
      </c>
      <c r="I248" s="146"/>
      <c r="L248" s="30"/>
      <c r="M248" s="147"/>
      <c r="T248" s="54"/>
      <c r="AT248" s="15" t="s">
        <v>156</v>
      </c>
      <c r="AU248" s="15" t="s">
        <v>87</v>
      </c>
    </row>
    <row r="249" spans="2:65" s="1" customFormat="1" ht="24.15" customHeight="1">
      <c r="B249" s="30"/>
      <c r="C249" s="130" t="s">
        <v>252</v>
      </c>
      <c r="D249" s="130" t="s">
        <v>149</v>
      </c>
      <c r="E249" s="131" t="s">
        <v>396</v>
      </c>
      <c r="F249" s="132" t="s">
        <v>397</v>
      </c>
      <c r="G249" s="133" t="s">
        <v>398</v>
      </c>
      <c r="H249" s="134">
        <v>0.01</v>
      </c>
      <c r="I249" s="135"/>
      <c r="J249" s="136">
        <f>ROUND(I249*H249,2)</f>
        <v>0</v>
      </c>
      <c r="K249" s="132" t="s">
        <v>153</v>
      </c>
      <c r="L249" s="137"/>
      <c r="M249" s="138" t="s">
        <v>1</v>
      </c>
      <c r="N249" s="139" t="s">
        <v>42</v>
      </c>
      <c r="P249" s="140">
        <f>O249*H249</f>
        <v>0</v>
      </c>
      <c r="Q249" s="140">
        <v>1</v>
      </c>
      <c r="R249" s="140">
        <f>Q249*H249</f>
        <v>0.01</v>
      </c>
      <c r="S249" s="140">
        <v>0</v>
      </c>
      <c r="T249" s="141">
        <f>S249*H249</f>
        <v>0</v>
      </c>
      <c r="AR249" s="142" t="s">
        <v>154</v>
      </c>
      <c r="AT249" s="142" t="s">
        <v>149</v>
      </c>
      <c r="AU249" s="142" t="s">
        <v>87</v>
      </c>
      <c r="AY249" s="15" t="s">
        <v>146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85</v>
      </c>
      <c r="BK249" s="143">
        <f>ROUND(I249*H249,2)</f>
        <v>0</v>
      </c>
      <c r="BL249" s="15" t="s">
        <v>155</v>
      </c>
      <c r="BM249" s="142" t="s">
        <v>356</v>
      </c>
    </row>
    <row r="250" spans="2:65" s="1" customFormat="1" ht="10">
      <c r="B250" s="30"/>
      <c r="D250" s="144" t="s">
        <v>156</v>
      </c>
      <c r="F250" s="145" t="s">
        <v>397</v>
      </c>
      <c r="I250" s="146"/>
      <c r="L250" s="30"/>
      <c r="M250" s="147"/>
      <c r="T250" s="54"/>
      <c r="AT250" s="15" t="s">
        <v>156</v>
      </c>
      <c r="AU250" s="15" t="s">
        <v>87</v>
      </c>
    </row>
    <row r="251" spans="2:65" s="1" customFormat="1" ht="24.15" customHeight="1">
      <c r="B251" s="30"/>
      <c r="C251" s="130" t="s">
        <v>358</v>
      </c>
      <c r="D251" s="130" t="s">
        <v>149</v>
      </c>
      <c r="E251" s="131" t="s">
        <v>400</v>
      </c>
      <c r="F251" s="132" t="s">
        <v>401</v>
      </c>
      <c r="G251" s="133" t="s">
        <v>398</v>
      </c>
      <c r="H251" s="134">
        <v>5.0000000000000001E-3</v>
      </c>
      <c r="I251" s="135"/>
      <c r="J251" s="136">
        <f>ROUND(I251*H251,2)</f>
        <v>0</v>
      </c>
      <c r="K251" s="132" t="s">
        <v>153</v>
      </c>
      <c r="L251" s="137"/>
      <c r="M251" s="138" t="s">
        <v>1</v>
      </c>
      <c r="N251" s="139" t="s">
        <v>42</v>
      </c>
      <c r="P251" s="140">
        <f>O251*H251</f>
        <v>0</v>
      </c>
      <c r="Q251" s="140">
        <v>1</v>
      </c>
      <c r="R251" s="140">
        <f>Q251*H251</f>
        <v>5.0000000000000001E-3</v>
      </c>
      <c r="S251" s="140">
        <v>0</v>
      </c>
      <c r="T251" s="141">
        <f>S251*H251</f>
        <v>0</v>
      </c>
      <c r="AR251" s="142" t="s">
        <v>154</v>
      </c>
      <c r="AT251" s="142" t="s">
        <v>149</v>
      </c>
      <c r="AU251" s="142" t="s">
        <v>87</v>
      </c>
      <c r="AY251" s="15" t="s">
        <v>146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85</v>
      </c>
      <c r="BK251" s="143">
        <f>ROUND(I251*H251,2)</f>
        <v>0</v>
      </c>
      <c r="BL251" s="15" t="s">
        <v>155</v>
      </c>
      <c r="BM251" s="142" t="s">
        <v>361</v>
      </c>
    </row>
    <row r="252" spans="2:65" s="1" customFormat="1" ht="10">
      <c r="B252" s="30"/>
      <c r="D252" s="144" t="s">
        <v>156</v>
      </c>
      <c r="F252" s="145" t="s">
        <v>401</v>
      </c>
      <c r="I252" s="146"/>
      <c r="L252" s="30"/>
      <c r="M252" s="147"/>
      <c r="T252" s="54"/>
      <c r="AT252" s="15" t="s">
        <v>156</v>
      </c>
      <c r="AU252" s="15" t="s">
        <v>87</v>
      </c>
    </row>
    <row r="253" spans="2:65" s="1" customFormat="1" ht="24.15" customHeight="1">
      <c r="B253" s="30"/>
      <c r="C253" s="148" t="s">
        <v>256</v>
      </c>
      <c r="D253" s="148" t="s">
        <v>157</v>
      </c>
      <c r="E253" s="149" t="s">
        <v>404</v>
      </c>
      <c r="F253" s="150" t="s">
        <v>405</v>
      </c>
      <c r="G253" s="151" t="s">
        <v>299</v>
      </c>
      <c r="H253" s="152">
        <v>4</v>
      </c>
      <c r="I253" s="153"/>
      <c r="J253" s="154">
        <f>ROUND(I253*H253,2)</f>
        <v>0</v>
      </c>
      <c r="K253" s="150" t="s">
        <v>153</v>
      </c>
      <c r="L253" s="30"/>
      <c r="M253" s="155" t="s">
        <v>1</v>
      </c>
      <c r="N253" s="156" t="s">
        <v>42</v>
      </c>
      <c r="P253" s="140">
        <f>O253*H253</f>
        <v>0</v>
      </c>
      <c r="Q253" s="140">
        <v>1.4999999999999999E-4</v>
      </c>
      <c r="R253" s="140">
        <f>Q253*H253</f>
        <v>5.9999999999999995E-4</v>
      </c>
      <c r="S253" s="140">
        <v>0</v>
      </c>
      <c r="T253" s="141">
        <f>S253*H253</f>
        <v>0</v>
      </c>
      <c r="AR253" s="142" t="s">
        <v>155</v>
      </c>
      <c r="AT253" s="142" t="s">
        <v>157</v>
      </c>
      <c r="AU253" s="142" t="s">
        <v>87</v>
      </c>
      <c r="AY253" s="15" t="s">
        <v>146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85</v>
      </c>
      <c r="BK253" s="143">
        <f>ROUND(I253*H253,2)</f>
        <v>0</v>
      </c>
      <c r="BL253" s="15" t="s">
        <v>155</v>
      </c>
      <c r="BM253" s="142" t="s">
        <v>364</v>
      </c>
    </row>
    <row r="254" spans="2:65" s="1" customFormat="1" ht="18">
      <c r="B254" s="30"/>
      <c r="D254" s="144" t="s">
        <v>156</v>
      </c>
      <c r="F254" s="145" t="s">
        <v>405</v>
      </c>
      <c r="I254" s="146"/>
      <c r="L254" s="30"/>
      <c r="M254" s="147"/>
      <c r="T254" s="54"/>
      <c r="AT254" s="15" t="s">
        <v>156</v>
      </c>
      <c r="AU254" s="15" t="s">
        <v>87</v>
      </c>
    </row>
    <row r="255" spans="2:65" s="1" customFormat="1" ht="16.5" customHeight="1">
      <c r="B255" s="30"/>
      <c r="C255" s="148" t="s">
        <v>365</v>
      </c>
      <c r="D255" s="148" t="s">
        <v>157</v>
      </c>
      <c r="E255" s="149" t="s">
        <v>407</v>
      </c>
      <c r="F255" s="150" t="s">
        <v>408</v>
      </c>
      <c r="G255" s="151" t="s">
        <v>259</v>
      </c>
      <c r="H255" s="152">
        <v>1</v>
      </c>
      <c r="I255" s="153"/>
      <c r="J255" s="154">
        <f>ROUND(I255*H255,2)</f>
        <v>0</v>
      </c>
      <c r="K255" s="150" t="s">
        <v>153</v>
      </c>
      <c r="L255" s="30"/>
      <c r="M255" s="155" t="s">
        <v>1</v>
      </c>
      <c r="N255" s="156" t="s">
        <v>42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155</v>
      </c>
      <c r="AT255" s="142" t="s">
        <v>157</v>
      </c>
      <c r="AU255" s="142" t="s">
        <v>87</v>
      </c>
      <c r="AY255" s="15" t="s">
        <v>146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85</v>
      </c>
      <c r="BK255" s="143">
        <f>ROUND(I255*H255,2)</f>
        <v>0</v>
      </c>
      <c r="BL255" s="15" t="s">
        <v>155</v>
      </c>
      <c r="BM255" s="142" t="s">
        <v>368</v>
      </c>
    </row>
    <row r="256" spans="2:65" s="1" customFormat="1" ht="10">
      <c r="B256" s="30"/>
      <c r="D256" s="144" t="s">
        <v>156</v>
      </c>
      <c r="F256" s="145" t="s">
        <v>408</v>
      </c>
      <c r="I256" s="146"/>
      <c r="L256" s="30"/>
      <c r="M256" s="147"/>
      <c r="T256" s="54"/>
      <c r="AT256" s="15" t="s">
        <v>156</v>
      </c>
      <c r="AU256" s="15" t="s">
        <v>87</v>
      </c>
    </row>
    <row r="257" spans="2:65" s="1" customFormat="1" ht="33" customHeight="1">
      <c r="B257" s="30"/>
      <c r="C257" s="148" t="s">
        <v>260</v>
      </c>
      <c r="D257" s="148" t="s">
        <v>157</v>
      </c>
      <c r="E257" s="149" t="s">
        <v>411</v>
      </c>
      <c r="F257" s="150" t="s">
        <v>412</v>
      </c>
      <c r="G257" s="151" t="s">
        <v>152</v>
      </c>
      <c r="H257" s="152">
        <v>1</v>
      </c>
      <c r="I257" s="153"/>
      <c r="J257" s="154">
        <f>ROUND(I257*H257,2)</f>
        <v>0</v>
      </c>
      <c r="K257" s="150" t="s">
        <v>153</v>
      </c>
      <c r="L257" s="30"/>
      <c r="M257" s="155" t="s">
        <v>1</v>
      </c>
      <c r="N257" s="156" t="s">
        <v>42</v>
      </c>
      <c r="P257" s="140">
        <f>O257*H257</f>
        <v>0</v>
      </c>
      <c r="Q257" s="140">
        <v>0</v>
      </c>
      <c r="R257" s="140">
        <f>Q257*H257</f>
        <v>0</v>
      </c>
      <c r="S257" s="140">
        <v>8.0000000000000002E-3</v>
      </c>
      <c r="T257" s="141">
        <f>S257*H257</f>
        <v>8.0000000000000002E-3</v>
      </c>
      <c r="AR257" s="142" t="s">
        <v>155</v>
      </c>
      <c r="AT257" s="142" t="s">
        <v>157</v>
      </c>
      <c r="AU257" s="142" t="s">
        <v>87</v>
      </c>
      <c r="AY257" s="15" t="s">
        <v>146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85</v>
      </c>
      <c r="BK257" s="143">
        <f>ROUND(I257*H257,2)</f>
        <v>0</v>
      </c>
      <c r="BL257" s="15" t="s">
        <v>155</v>
      </c>
      <c r="BM257" s="142" t="s">
        <v>372</v>
      </c>
    </row>
    <row r="258" spans="2:65" s="1" customFormat="1" ht="18">
      <c r="B258" s="30"/>
      <c r="D258" s="144" t="s">
        <v>156</v>
      </c>
      <c r="F258" s="145" t="s">
        <v>412</v>
      </c>
      <c r="I258" s="146"/>
      <c r="L258" s="30"/>
      <c r="M258" s="147"/>
      <c r="T258" s="54"/>
      <c r="AT258" s="15" t="s">
        <v>156</v>
      </c>
      <c r="AU258" s="15" t="s">
        <v>87</v>
      </c>
    </row>
    <row r="259" spans="2:65" s="1" customFormat="1" ht="33" customHeight="1">
      <c r="B259" s="30"/>
      <c r="C259" s="148" t="s">
        <v>373</v>
      </c>
      <c r="D259" s="148" t="s">
        <v>157</v>
      </c>
      <c r="E259" s="149" t="s">
        <v>414</v>
      </c>
      <c r="F259" s="150" t="s">
        <v>415</v>
      </c>
      <c r="G259" s="151" t="s">
        <v>152</v>
      </c>
      <c r="H259" s="152">
        <v>2</v>
      </c>
      <c r="I259" s="153"/>
      <c r="J259" s="154">
        <f>ROUND(I259*H259,2)</f>
        <v>0</v>
      </c>
      <c r="K259" s="150" t="s">
        <v>153</v>
      </c>
      <c r="L259" s="30"/>
      <c r="M259" s="155" t="s">
        <v>1</v>
      </c>
      <c r="N259" s="156" t="s">
        <v>42</v>
      </c>
      <c r="P259" s="140">
        <f>O259*H259</f>
        <v>0</v>
      </c>
      <c r="Q259" s="140">
        <v>0</v>
      </c>
      <c r="R259" s="140">
        <f>Q259*H259</f>
        <v>0</v>
      </c>
      <c r="S259" s="140">
        <v>1.2E-2</v>
      </c>
      <c r="T259" s="141">
        <f>S259*H259</f>
        <v>2.4E-2</v>
      </c>
      <c r="AR259" s="142" t="s">
        <v>155</v>
      </c>
      <c r="AT259" s="142" t="s">
        <v>157</v>
      </c>
      <c r="AU259" s="142" t="s">
        <v>87</v>
      </c>
      <c r="AY259" s="15" t="s">
        <v>146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85</v>
      </c>
      <c r="BK259" s="143">
        <f>ROUND(I259*H259,2)</f>
        <v>0</v>
      </c>
      <c r="BL259" s="15" t="s">
        <v>155</v>
      </c>
      <c r="BM259" s="142" t="s">
        <v>376</v>
      </c>
    </row>
    <row r="260" spans="2:65" s="1" customFormat="1" ht="18">
      <c r="B260" s="30"/>
      <c r="D260" s="144" t="s">
        <v>156</v>
      </c>
      <c r="F260" s="145" t="s">
        <v>415</v>
      </c>
      <c r="I260" s="146"/>
      <c r="L260" s="30"/>
      <c r="M260" s="147"/>
      <c r="T260" s="54"/>
      <c r="AT260" s="15" t="s">
        <v>156</v>
      </c>
      <c r="AU260" s="15" t="s">
        <v>87</v>
      </c>
    </row>
    <row r="261" spans="2:65" s="1" customFormat="1" ht="21.75" customHeight="1">
      <c r="B261" s="30"/>
      <c r="C261" s="130" t="s">
        <v>267</v>
      </c>
      <c r="D261" s="130" t="s">
        <v>149</v>
      </c>
      <c r="E261" s="131" t="s">
        <v>421</v>
      </c>
      <c r="F261" s="132" t="s">
        <v>422</v>
      </c>
      <c r="G261" s="133" t="s">
        <v>393</v>
      </c>
      <c r="H261" s="134">
        <v>2</v>
      </c>
      <c r="I261" s="135"/>
      <c r="J261" s="136">
        <f>ROUND(I261*H261,2)</f>
        <v>0</v>
      </c>
      <c r="K261" s="132" t="s">
        <v>153</v>
      </c>
      <c r="L261" s="137"/>
      <c r="M261" s="138" t="s">
        <v>1</v>
      </c>
      <c r="N261" s="139" t="s">
        <v>42</v>
      </c>
      <c r="P261" s="140">
        <f>O261*H261</f>
        <v>0</v>
      </c>
      <c r="Q261" s="140">
        <v>1E-3</v>
      </c>
      <c r="R261" s="140">
        <f>Q261*H261</f>
        <v>2E-3</v>
      </c>
      <c r="S261" s="140">
        <v>0</v>
      </c>
      <c r="T261" s="141">
        <f>S261*H261</f>
        <v>0</v>
      </c>
      <c r="AR261" s="142" t="s">
        <v>154</v>
      </c>
      <c r="AT261" s="142" t="s">
        <v>149</v>
      </c>
      <c r="AU261" s="142" t="s">
        <v>87</v>
      </c>
      <c r="AY261" s="15" t="s">
        <v>146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85</v>
      </c>
      <c r="BK261" s="143">
        <f>ROUND(I261*H261,2)</f>
        <v>0</v>
      </c>
      <c r="BL261" s="15" t="s">
        <v>155</v>
      </c>
      <c r="BM261" s="142" t="s">
        <v>379</v>
      </c>
    </row>
    <row r="262" spans="2:65" s="1" customFormat="1" ht="10">
      <c r="B262" s="30"/>
      <c r="D262" s="144" t="s">
        <v>156</v>
      </c>
      <c r="F262" s="145" t="s">
        <v>422</v>
      </c>
      <c r="I262" s="146"/>
      <c r="L262" s="30"/>
      <c r="M262" s="147"/>
      <c r="T262" s="54"/>
      <c r="AT262" s="15" t="s">
        <v>156</v>
      </c>
      <c r="AU262" s="15" t="s">
        <v>87</v>
      </c>
    </row>
    <row r="263" spans="2:65" s="1" customFormat="1" ht="24.15" customHeight="1">
      <c r="B263" s="30"/>
      <c r="C263" s="148" t="s">
        <v>380</v>
      </c>
      <c r="D263" s="148" t="s">
        <v>157</v>
      </c>
      <c r="E263" s="149" t="s">
        <v>425</v>
      </c>
      <c r="F263" s="150" t="s">
        <v>426</v>
      </c>
      <c r="G263" s="151" t="s">
        <v>427</v>
      </c>
      <c r="H263" s="152">
        <v>16</v>
      </c>
      <c r="I263" s="153"/>
      <c r="J263" s="154">
        <f>ROUND(I263*H263,2)</f>
        <v>0</v>
      </c>
      <c r="K263" s="150" t="s">
        <v>153</v>
      </c>
      <c r="L263" s="30"/>
      <c r="M263" s="155" t="s">
        <v>1</v>
      </c>
      <c r="N263" s="156" t="s">
        <v>42</v>
      </c>
      <c r="P263" s="140">
        <f>O263*H263</f>
        <v>0</v>
      </c>
      <c r="Q263" s="140">
        <v>2.9E-4</v>
      </c>
      <c r="R263" s="140">
        <f>Q263*H263</f>
        <v>4.64E-3</v>
      </c>
      <c r="S263" s="140">
        <v>0</v>
      </c>
      <c r="T263" s="141">
        <f>S263*H263</f>
        <v>0</v>
      </c>
      <c r="AR263" s="142" t="s">
        <v>155</v>
      </c>
      <c r="AT263" s="142" t="s">
        <v>157</v>
      </c>
      <c r="AU263" s="142" t="s">
        <v>87</v>
      </c>
      <c r="AY263" s="15" t="s">
        <v>146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5" t="s">
        <v>85</v>
      </c>
      <c r="BK263" s="143">
        <f>ROUND(I263*H263,2)</f>
        <v>0</v>
      </c>
      <c r="BL263" s="15" t="s">
        <v>155</v>
      </c>
      <c r="BM263" s="142" t="s">
        <v>383</v>
      </c>
    </row>
    <row r="264" spans="2:65" s="1" customFormat="1" ht="18">
      <c r="B264" s="30"/>
      <c r="D264" s="144" t="s">
        <v>156</v>
      </c>
      <c r="F264" s="145" t="s">
        <v>426</v>
      </c>
      <c r="I264" s="146"/>
      <c r="L264" s="30"/>
      <c r="M264" s="147"/>
      <c r="T264" s="54"/>
      <c r="AT264" s="15" t="s">
        <v>156</v>
      </c>
      <c r="AU264" s="15" t="s">
        <v>87</v>
      </c>
    </row>
    <row r="265" spans="2:65" s="12" customFormat="1" ht="10">
      <c r="B265" s="157"/>
      <c r="D265" s="144" t="s">
        <v>261</v>
      </c>
      <c r="E265" s="158" t="s">
        <v>1</v>
      </c>
      <c r="F265" s="159" t="s">
        <v>512</v>
      </c>
      <c r="H265" s="160">
        <v>16</v>
      </c>
      <c r="I265" s="161"/>
      <c r="L265" s="157"/>
      <c r="M265" s="162"/>
      <c r="T265" s="163"/>
      <c r="AT265" s="158" t="s">
        <v>261</v>
      </c>
      <c r="AU265" s="158" t="s">
        <v>87</v>
      </c>
      <c r="AV265" s="12" t="s">
        <v>87</v>
      </c>
      <c r="AW265" s="12" t="s">
        <v>33</v>
      </c>
      <c r="AX265" s="12" t="s">
        <v>77</v>
      </c>
      <c r="AY265" s="158" t="s">
        <v>146</v>
      </c>
    </row>
    <row r="266" spans="2:65" s="13" customFormat="1" ht="10">
      <c r="B266" s="164"/>
      <c r="D266" s="144" t="s">
        <v>261</v>
      </c>
      <c r="E266" s="165" t="s">
        <v>1</v>
      </c>
      <c r="F266" s="166" t="s">
        <v>263</v>
      </c>
      <c r="H266" s="167">
        <v>16</v>
      </c>
      <c r="I266" s="168"/>
      <c r="L266" s="164"/>
      <c r="M266" s="169"/>
      <c r="T266" s="170"/>
      <c r="AT266" s="165" t="s">
        <v>261</v>
      </c>
      <c r="AU266" s="165" t="s">
        <v>87</v>
      </c>
      <c r="AV266" s="13" t="s">
        <v>155</v>
      </c>
      <c r="AW266" s="13" t="s">
        <v>33</v>
      </c>
      <c r="AX266" s="13" t="s">
        <v>85</v>
      </c>
      <c r="AY266" s="165" t="s">
        <v>146</v>
      </c>
    </row>
    <row r="267" spans="2:65" s="11" customFormat="1" ht="22.75" customHeight="1">
      <c r="B267" s="118"/>
      <c r="D267" s="119" t="s">
        <v>76</v>
      </c>
      <c r="E267" s="128" t="s">
        <v>433</v>
      </c>
      <c r="F267" s="128" t="s">
        <v>434</v>
      </c>
      <c r="I267" s="121"/>
      <c r="J267" s="129">
        <f>BK267</f>
        <v>0</v>
      </c>
      <c r="L267" s="118"/>
      <c r="M267" s="123"/>
      <c r="P267" s="124">
        <f>SUM(P268:P277)</f>
        <v>0</v>
      </c>
      <c r="R267" s="124">
        <f>SUM(R268:R277)</f>
        <v>0</v>
      </c>
      <c r="T267" s="125">
        <f>SUM(T268:T277)</f>
        <v>0</v>
      </c>
      <c r="AR267" s="119" t="s">
        <v>85</v>
      </c>
      <c r="AT267" s="126" t="s">
        <v>76</v>
      </c>
      <c r="AU267" s="126" t="s">
        <v>85</v>
      </c>
      <c r="AY267" s="119" t="s">
        <v>146</v>
      </c>
      <c r="BK267" s="127">
        <f>SUM(BK268:BK277)</f>
        <v>0</v>
      </c>
    </row>
    <row r="268" spans="2:65" s="1" customFormat="1" ht="16.5" customHeight="1">
      <c r="B268" s="30"/>
      <c r="C268" s="130" t="s">
        <v>271</v>
      </c>
      <c r="D268" s="130" t="s">
        <v>149</v>
      </c>
      <c r="E268" s="131" t="s">
        <v>436</v>
      </c>
      <c r="F268" s="132" t="s">
        <v>437</v>
      </c>
      <c r="G268" s="133" t="s">
        <v>251</v>
      </c>
      <c r="H268" s="134">
        <v>1</v>
      </c>
      <c r="I268" s="135"/>
      <c r="J268" s="136">
        <f>ROUND(I268*H268,2)</f>
        <v>0</v>
      </c>
      <c r="K268" s="132" t="s">
        <v>1</v>
      </c>
      <c r="L268" s="137"/>
      <c r="M268" s="138" t="s">
        <v>1</v>
      </c>
      <c r="N268" s="139" t="s">
        <v>42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154</v>
      </c>
      <c r="AT268" s="142" t="s">
        <v>149</v>
      </c>
      <c r="AU268" s="142" t="s">
        <v>87</v>
      </c>
      <c r="AY268" s="15" t="s">
        <v>146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5" t="s">
        <v>85</v>
      </c>
      <c r="BK268" s="143">
        <f>ROUND(I268*H268,2)</f>
        <v>0</v>
      </c>
      <c r="BL268" s="15" t="s">
        <v>155</v>
      </c>
      <c r="BM268" s="142" t="s">
        <v>386</v>
      </c>
    </row>
    <row r="269" spans="2:65" s="1" customFormat="1" ht="10">
      <c r="B269" s="30"/>
      <c r="D269" s="144" t="s">
        <v>156</v>
      </c>
      <c r="F269" s="145" t="s">
        <v>437</v>
      </c>
      <c r="I269" s="146"/>
      <c r="L269" s="30"/>
      <c r="M269" s="147"/>
      <c r="T269" s="54"/>
      <c r="AT269" s="15" t="s">
        <v>156</v>
      </c>
      <c r="AU269" s="15" t="s">
        <v>87</v>
      </c>
    </row>
    <row r="270" spans="2:65" s="1" customFormat="1" ht="16.5" customHeight="1">
      <c r="B270" s="30"/>
      <c r="C270" s="148" t="s">
        <v>387</v>
      </c>
      <c r="D270" s="148" t="s">
        <v>157</v>
      </c>
      <c r="E270" s="149" t="s">
        <v>439</v>
      </c>
      <c r="F270" s="150" t="s">
        <v>440</v>
      </c>
      <c r="G270" s="151" t="s">
        <v>259</v>
      </c>
      <c r="H270" s="152">
        <v>1</v>
      </c>
      <c r="I270" s="153"/>
      <c r="J270" s="154">
        <f>ROUND(I270*H270,2)</f>
        <v>0</v>
      </c>
      <c r="K270" s="150" t="s">
        <v>153</v>
      </c>
      <c r="L270" s="30"/>
      <c r="M270" s="155" t="s">
        <v>1</v>
      </c>
      <c r="N270" s="156" t="s">
        <v>42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155</v>
      </c>
      <c r="AT270" s="142" t="s">
        <v>157</v>
      </c>
      <c r="AU270" s="142" t="s">
        <v>87</v>
      </c>
      <c r="AY270" s="15" t="s">
        <v>146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5" t="s">
        <v>85</v>
      </c>
      <c r="BK270" s="143">
        <f>ROUND(I270*H270,2)</f>
        <v>0</v>
      </c>
      <c r="BL270" s="15" t="s">
        <v>155</v>
      </c>
      <c r="BM270" s="142" t="s">
        <v>390</v>
      </c>
    </row>
    <row r="271" spans="2:65" s="1" customFormat="1" ht="10">
      <c r="B271" s="30"/>
      <c r="D271" s="144" t="s">
        <v>156</v>
      </c>
      <c r="F271" s="145" t="s">
        <v>440</v>
      </c>
      <c r="I271" s="146"/>
      <c r="L271" s="30"/>
      <c r="M271" s="147"/>
      <c r="T271" s="54"/>
      <c r="AT271" s="15" t="s">
        <v>156</v>
      </c>
      <c r="AU271" s="15" t="s">
        <v>87</v>
      </c>
    </row>
    <row r="272" spans="2:65" s="12" customFormat="1" ht="10">
      <c r="B272" s="157"/>
      <c r="D272" s="144" t="s">
        <v>261</v>
      </c>
      <c r="E272" s="158" t="s">
        <v>1</v>
      </c>
      <c r="F272" s="159" t="s">
        <v>513</v>
      </c>
      <c r="H272" s="160">
        <v>1</v>
      </c>
      <c r="I272" s="161"/>
      <c r="L272" s="157"/>
      <c r="M272" s="162"/>
      <c r="T272" s="163"/>
      <c r="AT272" s="158" t="s">
        <v>261</v>
      </c>
      <c r="AU272" s="158" t="s">
        <v>87</v>
      </c>
      <c r="AV272" s="12" t="s">
        <v>87</v>
      </c>
      <c r="AW272" s="12" t="s">
        <v>33</v>
      </c>
      <c r="AX272" s="12" t="s">
        <v>77</v>
      </c>
      <c r="AY272" s="158" t="s">
        <v>146</v>
      </c>
    </row>
    <row r="273" spans="2:65" s="13" customFormat="1" ht="10">
      <c r="B273" s="164"/>
      <c r="D273" s="144" t="s">
        <v>261</v>
      </c>
      <c r="E273" s="165" t="s">
        <v>1</v>
      </c>
      <c r="F273" s="166" t="s">
        <v>263</v>
      </c>
      <c r="H273" s="167">
        <v>1</v>
      </c>
      <c r="I273" s="168"/>
      <c r="L273" s="164"/>
      <c r="M273" s="169"/>
      <c r="T273" s="170"/>
      <c r="AT273" s="165" t="s">
        <v>261</v>
      </c>
      <c r="AU273" s="165" t="s">
        <v>87</v>
      </c>
      <c r="AV273" s="13" t="s">
        <v>155</v>
      </c>
      <c r="AW273" s="13" t="s">
        <v>33</v>
      </c>
      <c r="AX273" s="13" t="s">
        <v>85</v>
      </c>
      <c r="AY273" s="165" t="s">
        <v>146</v>
      </c>
    </row>
    <row r="274" spans="2:65" s="1" customFormat="1" ht="33" customHeight="1">
      <c r="B274" s="30"/>
      <c r="C274" s="148" t="s">
        <v>276</v>
      </c>
      <c r="D274" s="148" t="s">
        <v>157</v>
      </c>
      <c r="E274" s="149" t="s">
        <v>444</v>
      </c>
      <c r="F274" s="150" t="s">
        <v>445</v>
      </c>
      <c r="G274" s="151" t="s">
        <v>152</v>
      </c>
      <c r="H274" s="152">
        <v>1</v>
      </c>
      <c r="I274" s="153"/>
      <c r="J274" s="154">
        <f>ROUND(I274*H274,2)</f>
        <v>0</v>
      </c>
      <c r="K274" s="150" t="s">
        <v>153</v>
      </c>
      <c r="L274" s="30"/>
      <c r="M274" s="155" t="s">
        <v>1</v>
      </c>
      <c r="N274" s="156" t="s">
        <v>42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155</v>
      </c>
      <c r="AT274" s="142" t="s">
        <v>157</v>
      </c>
      <c r="AU274" s="142" t="s">
        <v>87</v>
      </c>
      <c r="AY274" s="15" t="s">
        <v>146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5" t="s">
        <v>85</v>
      </c>
      <c r="BK274" s="143">
        <f>ROUND(I274*H274,2)</f>
        <v>0</v>
      </c>
      <c r="BL274" s="15" t="s">
        <v>155</v>
      </c>
      <c r="BM274" s="142" t="s">
        <v>394</v>
      </c>
    </row>
    <row r="275" spans="2:65" s="1" customFormat="1" ht="18">
      <c r="B275" s="30"/>
      <c r="D275" s="144" t="s">
        <v>156</v>
      </c>
      <c r="F275" s="145" t="s">
        <v>445</v>
      </c>
      <c r="I275" s="146"/>
      <c r="L275" s="30"/>
      <c r="M275" s="147"/>
      <c r="T275" s="54"/>
      <c r="AT275" s="15" t="s">
        <v>156</v>
      </c>
      <c r="AU275" s="15" t="s">
        <v>87</v>
      </c>
    </row>
    <row r="276" spans="2:65" s="1" customFormat="1" ht="16.5" customHeight="1">
      <c r="B276" s="30"/>
      <c r="C276" s="148" t="s">
        <v>395</v>
      </c>
      <c r="D276" s="148" t="s">
        <v>157</v>
      </c>
      <c r="E276" s="149" t="s">
        <v>447</v>
      </c>
      <c r="F276" s="150" t="s">
        <v>448</v>
      </c>
      <c r="G276" s="151" t="s">
        <v>449</v>
      </c>
      <c r="H276" s="152">
        <v>1</v>
      </c>
      <c r="I276" s="153"/>
      <c r="J276" s="154">
        <f>ROUND(I276*H276,2)</f>
        <v>0</v>
      </c>
      <c r="K276" s="150" t="s">
        <v>153</v>
      </c>
      <c r="L276" s="30"/>
      <c r="M276" s="155" t="s">
        <v>1</v>
      </c>
      <c r="N276" s="156" t="s">
        <v>42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155</v>
      </c>
      <c r="AT276" s="142" t="s">
        <v>157</v>
      </c>
      <c r="AU276" s="142" t="s">
        <v>87</v>
      </c>
      <c r="AY276" s="15" t="s">
        <v>146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5" t="s">
        <v>85</v>
      </c>
      <c r="BK276" s="143">
        <f>ROUND(I276*H276,2)</f>
        <v>0</v>
      </c>
      <c r="BL276" s="15" t="s">
        <v>155</v>
      </c>
      <c r="BM276" s="142" t="s">
        <v>399</v>
      </c>
    </row>
    <row r="277" spans="2:65" s="1" customFormat="1" ht="10">
      <c r="B277" s="30"/>
      <c r="D277" s="144" t="s">
        <v>156</v>
      </c>
      <c r="F277" s="145" t="s">
        <v>448</v>
      </c>
      <c r="I277" s="146"/>
      <c r="L277" s="30"/>
      <c r="M277" s="147"/>
      <c r="T277" s="54"/>
      <c r="AT277" s="15" t="s">
        <v>156</v>
      </c>
      <c r="AU277" s="15" t="s">
        <v>87</v>
      </c>
    </row>
    <row r="278" spans="2:65" s="11" customFormat="1" ht="25.9" customHeight="1">
      <c r="B278" s="118"/>
      <c r="D278" s="119" t="s">
        <v>76</v>
      </c>
      <c r="E278" s="120" t="s">
        <v>452</v>
      </c>
      <c r="F278" s="120" t="s">
        <v>453</v>
      </c>
      <c r="I278" s="121"/>
      <c r="J278" s="122">
        <f>BK278</f>
        <v>0</v>
      </c>
      <c r="L278" s="118"/>
      <c r="M278" s="123"/>
      <c r="P278" s="124">
        <f>SUM(P279:P288)</f>
        <v>0</v>
      </c>
      <c r="R278" s="124">
        <f>SUM(R279:R288)</f>
        <v>0</v>
      </c>
      <c r="T278" s="125">
        <f>SUM(T279:T288)</f>
        <v>0</v>
      </c>
      <c r="AR278" s="119" t="s">
        <v>167</v>
      </c>
      <c r="AT278" s="126" t="s">
        <v>76</v>
      </c>
      <c r="AU278" s="126" t="s">
        <v>77</v>
      </c>
      <c r="AY278" s="119" t="s">
        <v>146</v>
      </c>
      <c r="BK278" s="127">
        <f>SUM(BK279:BK288)</f>
        <v>0</v>
      </c>
    </row>
    <row r="279" spans="2:65" s="1" customFormat="1" ht="16.5" customHeight="1">
      <c r="B279" s="30"/>
      <c r="C279" s="148" t="s">
        <v>277</v>
      </c>
      <c r="D279" s="148" t="s">
        <v>157</v>
      </c>
      <c r="E279" s="149" t="s">
        <v>457</v>
      </c>
      <c r="F279" s="150" t="s">
        <v>458</v>
      </c>
      <c r="G279" s="151" t="s">
        <v>449</v>
      </c>
      <c r="H279" s="152">
        <v>1</v>
      </c>
      <c r="I279" s="153"/>
      <c r="J279" s="154">
        <f>ROUND(I279*H279,2)</f>
        <v>0</v>
      </c>
      <c r="K279" s="150" t="s">
        <v>153</v>
      </c>
      <c r="L279" s="30"/>
      <c r="M279" s="155" t="s">
        <v>1</v>
      </c>
      <c r="N279" s="156" t="s">
        <v>42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155</v>
      </c>
      <c r="AT279" s="142" t="s">
        <v>157</v>
      </c>
      <c r="AU279" s="142" t="s">
        <v>85</v>
      </c>
      <c r="AY279" s="15" t="s">
        <v>146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5" t="s">
        <v>85</v>
      </c>
      <c r="BK279" s="143">
        <f>ROUND(I279*H279,2)</f>
        <v>0</v>
      </c>
      <c r="BL279" s="15" t="s">
        <v>155</v>
      </c>
      <c r="BM279" s="142" t="s">
        <v>402</v>
      </c>
    </row>
    <row r="280" spans="2:65" s="1" customFormat="1" ht="10">
      <c r="B280" s="30"/>
      <c r="D280" s="144" t="s">
        <v>156</v>
      </c>
      <c r="F280" s="145" t="s">
        <v>458</v>
      </c>
      <c r="I280" s="146"/>
      <c r="L280" s="30"/>
      <c r="M280" s="147"/>
      <c r="T280" s="54"/>
      <c r="AT280" s="15" t="s">
        <v>156</v>
      </c>
      <c r="AU280" s="15" t="s">
        <v>85</v>
      </c>
    </row>
    <row r="281" spans="2:65" s="1" customFormat="1" ht="16.5" customHeight="1">
      <c r="B281" s="30"/>
      <c r="C281" s="148" t="s">
        <v>403</v>
      </c>
      <c r="D281" s="148" t="s">
        <v>157</v>
      </c>
      <c r="E281" s="149" t="s">
        <v>460</v>
      </c>
      <c r="F281" s="150" t="s">
        <v>461</v>
      </c>
      <c r="G281" s="151" t="s">
        <v>449</v>
      </c>
      <c r="H281" s="152">
        <v>1</v>
      </c>
      <c r="I281" s="153"/>
      <c r="J281" s="154">
        <f>ROUND(I281*H281,2)</f>
        <v>0</v>
      </c>
      <c r="K281" s="150" t="s">
        <v>153</v>
      </c>
      <c r="L281" s="30"/>
      <c r="M281" s="155" t="s">
        <v>1</v>
      </c>
      <c r="N281" s="156" t="s">
        <v>42</v>
      </c>
      <c r="P281" s="140">
        <f>O281*H281</f>
        <v>0</v>
      </c>
      <c r="Q281" s="140">
        <v>0</v>
      </c>
      <c r="R281" s="140">
        <f>Q281*H281</f>
        <v>0</v>
      </c>
      <c r="S281" s="140">
        <v>0</v>
      </c>
      <c r="T281" s="141">
        <f>S281*H281</f>
        <v>0</v>
      </c>
      <c r="AR281" s="142" t="s">
        <v>155</v>
      </c>
      <c r="AT281" s="142" t="s">
        <v>157</v>
      </c>
      <c r="AU281" s="142" t="s">
        <v>85</v>
      </c>
      <c r="AY281" s="15" t="s">
        <v>146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85</v>
      </c>
      <c r="BK281" s="143">
        <f>ROUND(I281*H281,2)</f>
        <v>0</v>
      </c>
      <c r="BL281" s="15" t="s">
        <v>155</v>
      </c>
      <c r="BM281" s="142" t="s">
        <v>406</v>
      </c>
    </row>
    <row r="282" spans="2:65" s="1" customFormat="1" ht="10">
      <c r="B282" s="30"/>
      <c r="D282" s="144" t="s">
        <v>156</v>
      </c>
      <c r="F282" s="145" t="s">
        <v>461</v>
      </c>
      <c r="I282" s="146"/>
      <c r="L282" s="30"/>
      <c r="M282" s="147"/>
      <c r="T282" s="54"/>
      <c r="AT282" s="15" t="s">
        <v>156</v>
      </c>
      <c r="AU282" s="15" t="s">
        <v>85</v>
      </c>
    </row>
    <row r="283" spans="2:65" s="1" customFormat="1" ht="16.5" customHeight="1">
      <c r="B283" s="30"/>
      <c r="C283" s="148" t="s">
        <v>279</v>
      </c>
      <c r="D283" s="148" t="s">
        <v>157</v>
      </c>
      <c r="E283" s="149" t="s">
        <v>466</v>
      </c>
      <c r="F283" s="150" t="s">
        <v>467</v>
      </c>
      <c r="G283" s="151" t="s">
        <v>449</v>
      </c>
      <c r="H283" s="152">
        <v>1</v>
      </c>
      <c r="I283" s="153"/>
      <c r="J283" s="154">
        <f>ROUND(I283*H283,2)</f>
        <v>0</v>
      </c>
      <c r="K283" s="150" t="s">
        <v>153</v>
      </c>
      <c r="L283" s="30"/>
      <c r="M283" s="155" t="s">
        <v>1</v>
      </c>
      <c r="N283" s="156" t="s">
        <v>42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1">
        <f>S283*H283</f>
        <v>0</v>
      </c>
      <c r="AR283" s="142" t="s">
        <v>155</v>
      </c>
      <c r="AT283" s="142" t="s">
        <v>157</v>
      </c>
      <c r="AU283" s="142" t="s">
        <v>85</v>
      </c>
      <c r="AY283" s="15" t="s">
        <v>146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5" t="s">
        <v>85</v>
      </c>
      <c r="BK283" s="143">
        <f>ROUND(I283*H283,2)</f>
        <v>0</v>
      </c>
      <c r="BL283" s="15" t="s">
        <v>155</v>
      </c>
      <c r="BM283" s="142" t="s">
        <v>409</v>
      </c>
    </row>
    <row r="284" spans="2:65" s="1" customFormat="1" ht="10">
      <c r="B284" s="30"/>
      <c r="D284" s="144" t="s">
        <v>156</v>
      </c>
      <c r="F284" s="145" t="s">
        <v>467</v>
      </c>
      <c r="I284" s="146"/>
      <c r="L284" s="30"/>
      <c r="M284" s="147"/>
      <c r="T284" s="54"/>
      <c r="AT284" s="15" t="s">
        <v>156</v>
      </c>
      <c r="AU284" s="15" t="s">
        <v>85</v>
      </c>
    </row>
    <row r="285" spans="2:65" s="1" customFormat="1" ht="16.5" customHeight="1">
      <c r="B285" s="30"/>
      <c r="C285" s="148" t="s">
        <v>410</v>
      </c>
      <c r="D285" s="148" t="s">
        <v>157</v>
      </c>
      <c r="E285" s="149" t="s">
        <v>471</v>
      </c>
      <c r="F285" s="150" t="s">
        <v>472</v>
      </c>
      <c r="G285" s="151" t="s">
        <v>449</v>
      </c>
      <c r="H285" s="152">
        <v>1</v>
      </c>
      <c r="I285" s="153"/>
      <c r="J285" s="154">
        <f>ROUND(I285*H285,2)</f>
        <v>0</v>
      </c>
      <c r="K285" s="150" t="s">
        <v>153</v>
      </c>
      <c r="L285" s="30"/>
      <c r="M285" s="155" t="s">
        <v>1</v>
      </c>
      <c r="N285" s="156" t="s">
        <v>42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155</v>
      </c>
      <c r="AT285" s="142" t="s">
        <v>157</v>
      </c>
      <c r="AU285" s="142" t="s">
        <v>85</v>
      </c>
      <c r="AY285" s="15" t="s">
        <v>146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5" t="s">
        <v>85</v>
      </c>
      <c r="BK285" s="143">
        <f>ROUND(I285*H285,2)</f>
        <v>0</v>
      </c>
      <c r="BL285" s="15" t="s">
        <v>155</v>
      </c>
      <c r="BM285" s="142" t="s">
        <v>413</v>
      </c>
    </row>
    <row r="286" spans="2:65" s="1" customFormat="1" ht="10">
      <c r="B286" s="30"/>
      <c r="D286" s="144" t="s">
        <v>156</v>
      </c>
      <c r="F286" s="145" t="s">
        <v>472</v>
      </c>
      <c r="I286" s="146"/>
      <c r="L286" s="30"/>
      <c r="M286" s="147"/>
      <c r="T286" s="54"/>
      <c r="AT286" s="15" t="s">
        <v>156</v>
      </c>
      <c r="AU286" s="15" t="s">
        <v>85</v>
      </c>
    </row>
    <row r="287" spans="2:65" s="1" customFormat="1" ht="16.5" customHeight="1">
      <c r="B287" s="30"/>
      <c r="C287" s="148" t="s">
        <v>280</v>
      </c>
      <c r="D287" s="148" t="s">
        <v>157</v>
      </c>
      <c r="E287" s="149" t="s">
        <v>477</v>
      </c>
      <c r="F287" s="150" t="s">
        <v>478</v>
      </c>
      <c r="G287" s="151" t="s">
        <v>449</v>
      </c>
      <c r="H287" s="152">
        <v>1</v>
      </c>
      <c r="I287" s="153"/>
      <c r="J287" s="154">
        <f>ROUND(I287*H287,2)</f>
        <v>0</v>
      </c>
      <c r="K287" s="150" t="s">
        <v>153</v>
      </c>
      <c r="L287" s="30"/>
      <c r="M287" s="155" t="s">
        <v>1</v>
      </c>
      <c r="N287" s="156" t="s">
        <v>42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155</v>
      </c>
      <c r="AT287" s="142" t="s">
        <v>157</v>
      </c>
      <c r="AU287" s="142" t="s">
        <v>85</v>
      </c>
      <c r="AY287" s="15" t="s">
        <v>146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5" t="s">
        <v>85</v>
      </c>
      <c r="BK287" s="143">
        <f>ROUND(I287*H287,2)</f>
        <v>0</v>
      </c>
      <c r="BL287" s="15" t="s">
        <v>155</v>
      </c>
      <c r="BM287" s="142" t="s">
        <v>416</v>
      </c>
    </row>
    <row r="288" spans="2:65" s="1" customFormat="1" ht="10">
      <c r="B288" s="30"/>
      <c r="D288" s="144" t="s">
        <v>156</v>
      </c>
      <c r="F288" s="145" t="s">
        <v>478</v>
      </c>
      <c r="I288" s="146"/>
      <c r="L288" s="30"/>
      <c r="M288" s="171"/>
      <c r="N288" s="172"/>
      <c r="O288" s="172"/>
      <c r="P288" s="172"/>
      <c r="Q288" s="172"/>
      <c r="R288" s="172"/>
      <c r="S288" s="172"/>
      <c r="T288" s="173"/>
      <c r="AT288" s="15" t="s">
        <v>156</v>
      </c>
      <c r="AU288" s="15" t="s">
        <v>85</v>
      </c>
    </row>
    <row r="289" spans="2:12" s="1" customFormat="1" ht="7" customHeight="1">
      <c r="B289" s="42"/>
      <c r="C289" s="43"/>
      <c r="D289" s="43"/>
      <c r="E289" s="43"/>
      <c r="F289" s="43"/>
      <c r="G289" s="43"/>
      <c r="H289" s="43"/>
      <c r="I289" s="43"/>
      <c r="J289" s="43"/>
      <c r="K289" s="43"/>
      <c r="L289" s="30"/>
    </row>
  </sheetData>
  <sheetProtection algorithmName="SHA-512" hashValue="PnKMawKFYLda43NkST43NP6AWyf5V4blMryVWJhFT8nIV4mEmmebTtHGs6UC2NI4m/AaddbYsFy9PpI6BE+S3Q==" saltValue="K7v3ZuKx777Vg+qoxR9Tv6B72mya1w7sQfI6BKvjo+7h4jL4Y2HkiqqkQqH5qgpsMguE/ukCoL9CO+kUy4TvEQ==" spinCount="100000" sheet="1" objects="1" scenarios="1" formatColumns="0" formatRows="0" autoFilter="0"/>
  <autoFilter ref="C120:K288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05"/>
  <sheetViews>
    <sheetView showGridLines="0" workbookViewId="0"/>
  </sheetViews>
  <sheetFormatPr defaultRowHeight="13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5" t="s">
        <v>93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5" customHeight="1">
      <c r="B4" s="18"/>
      <c r="D4" s="19" t="s">
        <v>112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2" t="str">
        <f>'Rekapitulace stavby'!K6</f>
        <v>Doplnění docházkového systému ve vybraných budovách v obvodu OŘ Ostrava</v>
      </c>
      <c r="F7" s="213"/>
      <c r="G7" s="213"/>
      <c r="H7" s="213"/>
      <c r="L7" s="18"/>
    </row>
    <row r="8" spans="2:46" s="1" customFormat="1" ht="12" customHeight="1">
      <c r="B8" s="30"/>
      <c r="D8" s="25" t="s">
        <v>113</v>
      </c>
      <c r="L8" s="30"/>
    </row>
    <row r="9" spans="2:46" s="1" customFormat="1" ht="16.5" customHeight="1">
      <c r="B9" s="30"/>
      <c r="E9" s="174" t="s">
        <v>514</v>
      </c>
      <c r="F9" s="214"/>
      <c r="G9" s="214"/>
      <c r="H9" s="214"/>
      <c r="L9" s="30"/>
    </row>
    <row r="10" spans="2:46" s="1" customFormat="1" ht="10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115</v>
      </c>
      <c r="I12" s="25" t="s">
        <v>22</v>
      </c>
      <c r="J12" s="50">
        <f>'Rekapitulace stavby'!AN8</f>
        <v>0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>70994234</v>
      </c>
      <c r="L14" s="30"/>
    </row>
    <row r="15" spans="2:46" s="1" customFormat="1" ht="18" customHeight="1">
      <c r="B15" s="30"/>
      <c r="E15" s="23" t="str">
        <f>IF('Rekapitulace stavby'!E11="","",'Rekapitulace stavby'!E11)</f>
        <v>Správa železnic, státní organizace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5" t="str">
        <f>'Rekapitulace stavby'!E14</f>
        <v>Vyplň údaj</v>
      </c>
      <c r="F18" s="196"/>
      <c r="G18" s="196"/>
      <c r="H18" s="196"/>
      <c r="I18" s="25" t="s">
        <v>27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24</v>
      </c>
      <c r="J20" s="23" t="str">
        <f>IF('Rekapitulace stavby'!AN16="","",'Rekapitulace stavby'!AN16)</f>
        <v>61974731</v>
      </c>
      <c r="L20" s="30"/>
    </row>
    <row r="21" spans="2:12" s="1" customFormat="1" ht="18" customHeight="1">
      <c r="B21" s="30"/>
      <c r="E21" s="23" t="str">
        <f>IF('Rekapitulace stavby'!E17="","",'Rekapitulace stavby'!E17)</f>
        <v>Trade FIDES, a.s.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>Ing. Jakub Martiník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1" t="s">
        <v>1</v>
      </c>
      <c r="F27" s="201"/>
      <c r="G27" s="201"/>
      <c r="H27" s="201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customHeight="1">
      <c r="B30" s="30"/>
      <c r="D30" s="88" t="s">
        <v>37</v>
      </c>
      <c r="J30" s="64">
        <f>ROUND(J121,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ROUND((SUM(BE121:BE304)),  2)</f>
        <v>0</v>
      </c>
      <c r="I33" s="90">
        <v>0.21</v>
      </c>
      <c r="J33" s="89">
        <f>ROUND(((SUM(BE121:BE304))*I33),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ROUND((SUM(BF121:BF304)),  2)</f>
        <v>0</v>
      </c>
      <c r="I34" s="90">
        <v>0.12</v>
      </c>
      <c r="J34" s="89">
        <f>ROUND(((SUM(BF121:BF304))*I34),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ROUND((SUM(BG121:BG304)),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ROUND((SUM(BH121:BH304)),  2)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ROUND((SUM(BI121:BI304)),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">
      <c r="B51" s="18"/>
      <c r="L51" s="18"/>
    </row>
    <row r="52" spans="2:12" ht="10">
      <c r="B52" s="18"/>
      <c r="L52" s="18"/>
    </row>
    <row r="53" spans="2:12" ht="10">
      <c r="B53" s="18"/>
      <c r="L53" s="18"/>
    </row>
    <row r="54" spans="2:12" ht="10">
      <c r="B54" s="18"/>
      <c r="L54" s="18"/>
    </row>
    <row r="55" spans="2:12" ht="10">
      <c r="B55" s="18"/>
      <c r="L55" s="18"/>
    </row>
    <row r="56" spans="2:12" ht="10">
      <c r="B56" s="18"/>
      <c r="L56" s="18"/>
    </row>
    <row r="57" spans="2:12" ht="10">
      <c r="B57" s="18"/>
      <c r="L57" s="18"/>
    </row>
    <row r="58" spans="2:12" ht="10">
      <c r="B58" s="18"/>
      <c r="L58" s="18"/>
    </row>
    <row r="59" spans="2:12" ht="10">
      <c r="B59" s="18"/>
      <c r="L59" s="18"/>
    </row>
    <row r="60" spans="2:12" ht="10">
      <c r="B60" s="18"/>
      <c r="L60" s="18"/>
    </row>
    <row r="61" spans="2:12" s="1" customFormat="1" ht="12.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">
      <c r="B62" s="18"/>
      <c r="L62" s="18"/>
    </row>
    <row r="63" spans="2:12" ht="10">
      <c r="B63" s="18"/>
      <c r="L63" s="18"/>
    </row>
    <row r="64" spans="2:12" ht="10">
      <c r="B64" s="18"/>
      <c r="L64" s="18"/>
    </row>
    <row r="65" spans="2:12" s="1" customFormat="1" ht="13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">
      <c r="B66" s="18"/>
      <c r="L66" s="18"/>
    </row>
    <row r="67" spans="2:12" ht="10">
      <c r="B67" s="18"/>
      <c r="L67" s="18"/>
    </row>
    <row r="68" spans="2:12" ht="10">
      <c r="B68" s="18"/>
      <c r="L68" s="18"/>
    </row>
    <row r="69" spans="2:12" ht="10">
      <c r="B69" s="18"/>
      <c r="L69" s="18"/>
    </row>
    <row r="70" spans="2:12" ht="10">
      <c r="B70" s="18"/>
      <c r="L70" s="18"/>
    </row>
    <row r="71" spans="2:12" ht="10">
      <c r="B71" s="18"/>
      <c r="L71" s="18"/>
    </row>
    <row r="72" spans="2:12" ht="10">
      <c r="B72" s="18"/>
      <c r="L72" s="18"/>
    </row>
    <row r="73" spans="2:12" ht="10">
      <c r="B73" s="18"/>
      <c r="L73" s="18"/>
    </row>
    <row r="74" spans="2:12" ht="10">
      <c r="B74" s="18"/>
      <c r="L74" s="18"/>
    </row>
    <row r="75" spans="2:12" ht="10">
      <c r="B75" s="18"/>
      <c r="L75" s="18"/>
    </row>
    <row r="76" spans="2:12" s="1" customFormat="1" ht="12.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116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2" t="str">
        <f>E7</f>
        <v>Doplnění docházkového systému ve vybraných budovách v obvodu OŘ Ostrava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113</v>
      </c>
      <c r="L86" s="30"/>
    </row>
    <row r="87" spans="2:47" s="1" customFormat="1" ht="16.5" customHeight="1">
      <c r="B87" s="30"/>
      <c r="E87" s="174" t="str">
        <f>E9</f>
        <v>SO03 - Přerov – výpravní ...</v>
      </c>
      <c r="F87" s="214"/>
      <c r="G87" s="214"/>
      <c r="H87" s="214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0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23</v>
      </c>
      <c r="F91" s="23" t="str">
        <f>E15</f>
        <v>Správa železnic, státní organizace</v>
      </c>
      <c r="I91" s="25" t="s">
        <v>30</v>
      </c>
      <c r="J91" s="28" t="str">
        <f>E21</f>
        <v>Trade FIDES, a.s.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Ing. Jakub Martiník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119</v>
      </c>
      <c r="J96" s="64">
        <f>J121</f>
        <v>0</v>
      </c>
      <c r="L96" s="30"/>
      <c r="AU96" s="15" t="s">
        <v>120</v>
      </c>
    </row>
    <row r="97" spans="2:12" s="8" customFormat="1" ht="25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122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124</v>
      </c>
      <c r="E99" s="108"/>
      <c r="F99" s="108"/>
      <c r="G99" s="108"/>
      <c r="H99" s="108"/>
      <c r="I99" s="108"/>
      <c r="J99" s="109">
        <f>J210</f>
        <v>0</v>
      </c>
      <c r="L99" s="106"/>
    </row>
    <row r="100" spans="2:12" s="9" customFormat="1" ht="19.899999999999999" customHeight="1">
      <c r="B100" s="106"/>
      <c r="D100" s="107" t="s">
        <v>125</v>
      </c>
      <c r="E100" s="108"/>
      <c r="F100" s="108"/>
      <c r="G100" s="108"/>
      <c r="H100" s="108"/>
      <c r="I100" s="108"/>
      <c r="J100" s="109">
        <f>J283</f>
        <v>0</v>
      </c>
      <c r="L100" s="106"/>
    </row>
    <row r="101" spans="2:12" s="8" customFormat="1" ht="25" customHeight="1">
      <c r="B101" s="102"/>
      <c r="D101" s="103" t="s">
        <v>126</v>
      </c>
      <c r="E101" s="104"/>
      <c r="F101" s="104"/>
      <c r="G101" s="104"/>
      <c r="H101" s="104"/>
      <c r="I101" s="104"/>
      <c r="J101" s="105">
        <f>J294</f>
        <v>0</v>
      </c>
      <c r="L101" s="102"/>
    </row>
    <row r="102" spans="2:12" s="1" customFormat="1" ht="21.75" customHeight="1">
      <c r="B102" s="30"/>
      <c r="L102" s="30"/>
    </row>
    <row r="103" spans="2:12" s="1" customFormat="1" ht="7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7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5" customHeight="1">
      <c r="B108" s="30"/>
      <c r="C108" s="19" t="s">
        <v>131</v>
      </c>
      <c r="L108" s="30"/>
    </row>
    <row r="109" spans="2:12" s="1" customFormat="1" ht="7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26.25" customHeight="1">
      <c r="B111" s="30"/>
      <c r="E111" s="212" t="str">
        <f>E7</f>
        <v>Doplnění docházkového systému ve vybraných budovách v obvodu OŘ Ostrava</v>
      </c>
      <c r="F111" s="213"/>
      <c r="G111" s="213"/>
      <c r="H111" s="213"/>
      <c r="L111" s="30"/>
    </row>
    <row r="112" spans="2:12" s="1" customFormat="1" ht="12" customHeight="1">
      <c r="B112" s="30"/>
      <c r="C112" s="25" t="s">
        <v>113</v>
      </c>
      <c r="L112" s="30"/>
    </row>
    <row r="113" spans="2:65" s="1" customFormat="1" ht="16.5" customHeight="1">
      <c r="B113" s="30"/>
      <c r="E113" s="174" t="str">
        <f>E9</f>
        <v>SO03 - Přerov – výpravní ...</v>
      </c>
      <c r="F113" s="214"/>
      <c r="G113" s="214"/>
      <c r="H113" s="214"/>
      <c r="L113" s="30"/>
    </row>
    <row r="114" spans="2:65" s="1" customFormat="1" ht="7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 xml:space="preserve"> </v>
      </c>
      <c r="I115" s="25" t="s">
        <v>22</v>
      </c>
      <c r="J115" s="50">
        <f>IF(J12="","",J12)</f>
        <v>0</v>
      </c>
      <c r="L115" s="30"/>
    </row>
    <row r="116" spans="2:65" s="1" customFormat="1" ht="7" customHeight="1">
      <c r="B116" s="30"/>
      <c r="L116" s="30"/>
    </row>
    <row r="117" spans="2:65" s="1" customFormat="1" ht="15.15" customHeight="1">
      <c r="B117" s="30"/>
      <c r="C117" s="25" t="s">
        <v>23</v>
      </c>
      <c r="F117" s="23" t="str">
        <f>E15</f>
        <v>Správa železnic, státní organizace</v>
      </c>
      <c r="I117" s="25" t="s">
        <v>30</v>
      </c>
      <c r="J117" s="28" t="str">
        <f>E21</f>
        <v>Trade FIDES, a.s.</v>
      </c>
      <c r="L117" s="30"/>
    </row>
    <row r="118" spans="2:65" s="1" customFormat="1" ht="15.15" customHeight="1">
      <c r="B118" s="30"/>
      <c r="C118" s="25" t="s">
        <v>28</v>
      </c>
      <c r="F118" s="23" t="str">
        <f>IF(E18="","",E18)</f>
        <v>Vyplň údaj</v>
      </c>
      <c r="I118" s="25" t="s">
        <v>34</v>
      </c>
      <c r="J118" s="28" t="str">
        <f>E24</f>
        <v>Ing. Jakub Martiník</v>
      </c>
      <c r="L118" s="30"/>
    </row>
    <row r="119" spans="2:65" s="1" customFormat="1" ht="10.25" customHeight="1">
      <c r="B119" s="30"/>
      <c r="L119" s="30"/>
    </row>
    <row r="120" spans="2:65" s="10" customFormat="1" ht="29.25" customHeight="1">
      <c r="B120" s="110"/>
      <c r="C120" s="111" t="s">
        <v>132</v>
      </c>
      <c r="D120" s="112" t="s">
        <v>62</v>
      </c>
      <c r="E120" s="112" t="s">
        <v>58</v>
      </c>
      <c r="F120" s="112" t="s">
        <v>59</v>
      </c>
      <c r="G120" s="112" t="s">
        <v>133</v>
      </c>
      <c r="H120" s="112" t="s">
        <v>134</v>
      </c>
      <c r="I120" s="112" t="s">
        <v>135</v>
      </c>
      <c r="J120" s="112" t="s">
        <v>118</v>
      </c>
      <c r="K120" s="113" t="s">
        <v>136</v>
      </c>
      <c r="L120" s="110"/>
      <c r="M120" s="57" t="s">
        <v>1</v>
      </c>
      <c r="N120" s="58" t="s">
        <v>41</v>
      </c>
      <c r="O120" s="58" t="s">
        <v>137</v>
      </c>
      <c r="P120" s="58" t="s">
        <v>138</v>
      </c>
      <c r="Q120" s="58" t="s">
        <v>139</v>
      </c>
      <c r="R120" s="58" t="s">
        <v>140</v>
      </c>
      <c r="S120" s="58" t="s">
        <v>141</v>
      </c>
      <c r="T120" s="59" t="s">
        <v>142</v>
      </c>
    </row>
    <row r="121" spans="2:65" s="1" customFormat="1" ht="22.75" customHeight="1">
      <c r="B121" s="30"/>
      <c r="C121" s="62" t="s">
        <v>143</v>
      </c>
      <c r="J121" s="114">
        <f>BK121</f>
        <v>0</v>
      </c>
      <c r="L121" s="30"/>
      <c r="M121" s="60"/>
      <c r="N121" s="51"/>
      <c r="O121" s="51"/>
      <c r="P121" s="115">
        <f>P122+P294</f>
        <v>0</v>
      </c>
      <c r="Q121" s="51"/>
      <c r="R121" s="115">
        <f>R122+R294</f>
        <v>8.3270000000000011E-2</v>
      </c>
      <c r="S121" s="51"/>
      <c r="T121" s="116">
        <f>T122+T294</f>
        <v>0.21205000000000002</v>
      </c>
      <c r="AT121" s="15" t="s">
        <v>76</v>
      </c>
      <c r="AU121" s="15" t="s">
        <v>120</v>
      </c>
      <c r="BK121" s="117">
        <f>BK122+BK294</f>
        <v>0</v>
      </c>
    </row>
    <row r="122" spans="2:65" s="11" customFormat="1" ht="25.9" customHeight="1">
      <c r="B122" s="118"/>
      <c r="D122" s="119" t="s">
        <v>76</v>
      </c>
      <c r="E122" s="120" t="s">
        <v>144</v>
      </c>
      <c r="F122" s="120" t="s">
        <v>145</v>
      </c>
      <c r="I122" s="121"/>
      <c r="J122" s="122">
        <f>BK122</f>
        <v>0</v>
      </c>
      <c r="L122" s="118"/>
      <c r="M122" s="123"/>
      <c r="P122" s="124">
        <f>P123+P210+P283</f>
        <v>0</v>
      </c>
      <c r="R122" s="124">
        <f>R123+R210+R283</f>
        <v>8.3270000000000011E-2</v>
      </c>
      <c r="T122" s="125">
        <f>T123+T210+T283</f>
        <v>0.21205000000000002</v>
      </c>
      <c r="AR122" s="119" t="s">
        <v>87</v>
      </c>
      <c r="AT122" s="126" t="s">
        <v>76</v>
      </c>
      <c r="AU122" s="126" t="s">
        <v>77</v>
      </c>
      <c r="AY122" s="119" t="s">
        <v>146</v>
      </c>
      <c r="BK122" s="127">
        <f>BK123+BK210+BK283</f>
        <v>0</v>
      </c>
    </row>
    <row r="123" spans="2:65" s="11" customFormat="1" ht="22.75" customHeight="1">
      <c r="B123" s="118"/>
      <c r="D123" s="119" t="s">
        <v>76</v>
      </c>
      <c r="E123" s="128" t="s">
        <v>147</v>
      </c>
      <c r="F123" s="128" t="s">
        <v>148</v>
      </c>
      <c r="I123" s="121"/>
      <c r="J123" s="129">
        <f>BK123</f>
        <v>0</v>
      </c>
      <c r="L123" s="118"/>
      <c r="M123" s="123"/>
      <c r="P123" s="124">
        <f>SUM(P124:P209)</f>
        <v>0</v>
      </c>
      <c r="R123" s="124">
        <f>SUM(R124:R209)</f>
        <v>1.3640000000000001E-2</v>
      </c>
      <c r="T123" s="125">
        <f>SUM(T124:T209)</f>
        <v>0</v>
      </c>
      <c r="AR123" s="119" t="s">
        <v>85</v>
      </c>
      <c r="AT123" s="126" t="s">
        <v>76</v>
      </c>
      <c r="AU123" s="126" t="s">
        <v>85</v>
      </c>
      <c r="AY123" s="119" t="s">
        <v>146</v>
      </c>
      <c r="BK123" s="127">
        <f>SUM(BK124:BK209)</f>
        <v>0</v>
      </c>
    </row>
    <row r="124" spans="2:65" s="1" customFormat="1" ht="24.15" customHeight="1">
      <c r="B124" s="30"/>
      <c r="C124" s="130" t="s">
        <v>85</v>
      </c>
      <c r="D124" s="130" t="s">
        <v>149</v>
      </c>
      <c r="E124" s="131" t="s">
        <v>150</v>
      </c>
      <c r="F124" s="132" t="s">
        <v>151</v>
      </c>
      <c r="G124" s="133" t="s">
        <v>152</v>
      </c>
      <c r="H124" s="134">
        <v>1</v>
      </c>
      <c r="I124" s="135"/>
      <c r="J124" s="136">
        <f>ROUND(I124*H124,2)</f>
        <v>0</v>
      </c>
      <c r="K124" s="132" t="s">
        <v>153</v>
      </c>
      <c r="L124" s="137"/>
      <c r="M124" s="138" t="s">
        <v>1</v>
      </c>
      <c r="N124" s="139" t="s">
        <v>42</v>
      </c>
      <c r="P124" s="140">
        <f>O124*H124</f>
        <v>0</v>
      </c>
      <c r="Q124" s="140">
        <v>8.2000000000000007E-3</v>
      </c>
      <c r="R124" s="140">
        <f>Q124*H124</f>
        <v>8.2000000000000007E-3</v>
      </c>
      <c r="S124" s="140">
        <v>0</v>
      </c>
      <c r="T124" s="141">
        <f>S124*H124</f>
        <v>0</v>
      </c>
      <c r="AR124" s="142" t="s">
        <v>154</v>
      </c>
      <c r="AT124" s="142" t="s">
        <v>149</v>
      </c>
      <c r="AU124" s="142" t="s">
        <v>87</v>
      </c>
      <c r="AY124" s="15" t="s">
        <v>146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85</v>
      </c>
      <c r="BK124" s="143">
        <f>ROUND(I124*H124,2)</f>
        <v>0</v>
      </c>
      <c r="BL124" s="15" t="s">
        <v>155</v>
      </c>
      <c r="BM124" s="142" t="s">
        <v>87</v>
      </c>
    </row>
    <row r="125" spans="2:65" s="1" customFormat="1" ht="18">
      <c r="B125" s="30"/>
      <c r="D125" s="144" t="s">
        <v>156</v>
      </c>
      <c r="F125" s="145" t="s">
        <v>151</v>
      </c>
      <c r="I125" s="146"/>
      <c r="L125" s="30"/>
      <c r="M125" s="147"/>
      <c r="T125" s="54"/>
      <c r="AT125" s="15" t="s">
        <v>156</v>
      </c>
      <c r="AU125" s="15" t="s">
        <v>87</v>
      </c>
    </row>
    <row r="126" spans="2:65" s="1" customFormat="1" ht="24.15" customHeight="1">
      <c r="B126" s="30"/>
      <c r="C126" s="148" t="s">
        <v>87</v>
      </c>
      <c r="D126" s="148" t="s">
        <v>157</v>
      </c>
      <c r="E126" s="149" t="s">
        <v>158</v>
      </c>
      <c r="F126" s="150" t="s">
        <v>159</v>
      </c>
      <c r="G126" s="151" t="s">
        <v>152</v>
      </c>
      <c r="H126" s="152">
        <v>1</v>
      </c>
      <c r="I126" s="153"/>
      <c r="J126" s="154">
        <f>ROUND(I126*H126,2)</f>
        <v>0</v>
      </c>
      <c r="K126" s="150" t="s">
        <v>153</v>
      </c>
      <c r="L126" s="30"/>
      <c r="M126" s="155" t="s">
        <v>1</v>
      </c>
      <c r="N126" s="156" t="s">
        <v>42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155</v>
      </c>
      <c r="AT126" s="142" t="s">
        <v>157</v>
      </c>
      <c r="AU126" s="142" t="s">
        <v>87</v>
      </c>
      <c r="AY126" s="15" t="s">
        <v>146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85</v>
      </c>
      <c r="BK126" s="143">
        <f>ROUND(I126*H126,2)</f>
        <v>0</v>
      </c>
      <c r="BL126" s="15" t="s">
        <v>155</v>
      </c>
      <c r="BM126" s="142" t="s">
        <v>155</v>
      </c>
    </row>
    <row r="127" spans="2:65" s="1" customFormat="1" ht="10">
      <c r="B127" s="30"/>
      <c r="D127" s="144" t="s">
        <v>156</v>
      </c>
      <c r="F127" s="145" t="s">
        <v>159</v>
      </c>
      <c r="I127" s="146"/>
      <c r="L127" s="30"/>
      <c r="M127" s="147"/>
      <c r="T127" s="54"/>
      <c r="AT127" s="15" t="s">
        <v>156</v>
      </c>
      <c r="AU127" s="15" t="s">
        <v>87</v>
      </c>
    </row>
    <row r="128" spans="2:65" s="1" customFormat="1" ht="16.5" customHeight="1">
      <c r="B128" s="30"/>
      <c r="C128" s="130" t="s">
        <v>160</v>
      </c>
      <c r="D128" s="130" t="s">
        <v>149</v>
      </c>
      <c r="E128" s="131" t="s">
        <v>161</v>
      </c>
      <c r="F128" s="132" t="s">
        <v>162</v>
      </c>
      <c r="G128" s="133" t="s">
        <v>163</v>
      </c>
      <c r="H128" s="134">
        <v>1</v>
      </c>
      <c r="I128" s="135"/>
      <c r="J128" s="136">
        <f>ROUND(I128*H128,2)</f>
        <v>0</v>
      </c>
      <c r="K128" s="132" t="s">
        <v>1</v>
      </c>
      <c r="L128" s="137"/>
      <c r="M128" s="138" t="s">
        <v>1</v>
      </c>
      <c r="N128" s="139" t="s">
        <v>42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154</v>
      </c>
      <c r="AT128" s="142" t="s">
        <v>149</v>
      </c>
      <c r="AU128" s="142" t="s">
        <v>87</v>
      </c>
      <c r="AY128" s="15" t="s">
        <v>146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85</v>
      </c>
      <c r="BK128" s="143">
        <f>ROUND(I128*H128,2)</f>
        <v>0</v>
      </c>
      <c r="BL128" s="15" t="s">
        <v>155</v>
      </c>
      <c r="BM128" s="142" t="s">
        <v>164</v>
      </c>
    </row>
    <row r="129" spans="2:65" s="1" customFormat="1" ht="10">
      <c r="B129" s="30"/>
      <c r="D129" s="144" t="s">
        <v>156</v>
      </c>
      <c r="F129" s="145" t="s">
        <v>162</v>
      </c>
      <c r="I129" s="146"/>
      <c r="L129" s="30"/>
      <c r="M129" s="147"/>
      <c r="T129" s="54"/>
      <c r="AT129" s="15" t="s">
        <v>156</v>
      </c>
      <c r="AU129" s="15" t="s">
        <v>87</v>
      </c>
    </row>
    <row r="130" spans="2:65" s="1" customFormat="1" ht="16.5" customHeight="1">
      <c r="B130" s="30"/>
      <c r="C130" s="148" t="s">
        <v>155</v>
      </c>
      <c r="D130" s="148" t="s">
        <v>157</v>
      </c>
      <c r="E130" s="149" t="s">
        <v>165</v>
      </c>
      <c r="F130" s="150" t="s">
        <v>166</v>
      </c>
      <c r="G130" s="151" t="s">
        <v>152</v>
      </c>
      <c r="H130" s="152">
        <v>1</v>
      </c>
      <c r="I130" s="153"/>
      <c r="J130" s="154">
        <f>ROUND(I130*H130,2)</f>
        <v>0</v>
      </c>
      <c r="K130" s="150" t="s">
        <v>153</v>
      </c>
      <c r="L130" s="30"/>
      <c r="M130" s="155" t="s">
        <v>1</v>
      </c>
      <c r="N130" s="156" t="s">
        <v>42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155</v>
      </c>
      <c r="AT130" s="142" t="s">
        <v>157</v>
      </c>
      <c r="AU130" s="142" t="s">
        <v>87</v>
      </c>
      <c r="AY130" s="15" t="s">
        <v>146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85</v>
      </c>
      <c r="BK130" s="143">
        <f>ROUND(I130*H130,2)</f>
        <v>0</v>
      </c>
      <c r="BL130" s="15" t="s">
        <v>155</v>
      </c>
      <c r="BM130" s="142" t="s">
        <v>154</v>
      </c>
    </row>
    <row r="131" spans="2:65" s="1" customFormat="1" ht="10">
      <c r="B131" s="30"/>
      <c r="D131" s="144" t="s">
        <v>156</v>
      </c>
      <c r="F131" s="145" t="s">
        <v>166</v>
      </c>
      <c r="I131" s="146"/>
      <c r="L131" s="30"/>
      <c r="M131" s="147"/>
      <c r="T131" s="54"/>
      <c r="AT131" s="15" t="s">
        <v>156</v>
      </c>
      <c r="AU131" s="15" t="s">
        <v>87</v>
      </c>
    </row>
    <row r="132" spans="2:65" s="1" customFormat="1" ht="24.15" customHeight="1">
      <c r="B132" s="30"/>
      <c r="C132" s="130" t="s">
        <v>167</v>
      </c>
      <c r="D132" s="130" t="s">
        <v>149</v>
      </c>
      <c r="E132" s="131" t="s">
        <v>481</v>
      </c>
      <c r="F132" s="132" t="s">
        <v>482</v>
      </c>
      <c r="G132" s="133" t="s">
        <v>152</v>
      </c>
      <c r="H132" s="134">
        <v>1</v>
      </c>
      <c r="I132" s="135"/>
      <c r="J132" s="136">
        <f>ROUND(I132*H132,2)</f>
        <v>0</v>
      </c>
      <c r="K132" s="132" t="s">
        <v>1</v>
      </c>
      <c r="L132" s="137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154</v>
      </c>
      <c r="AT132" s="142" t="s">
        <v>149</v>
      </c>
      <c r="AU132" s="142" t="s">
        <v>87</v>
      </c>
      <c r="AY132" s="15" t="s">
        <v>146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85</v>
      </c>
      <c r="BK132" s="143">
        <f>ROUND(I132*H132,2)</f>
        <v>0</v>
      </c>
      <c r="BL132" s="15" t="s">
        <v>155</v>
      </c>
      <c r="BM132" s="142" t="s">
        <v>170</v>
      </c>
    </row>
    <row r="133" spans="2:65" s="1" customFormat="1" ht="18">
      <c r="B133" s="30"/>
      <c r="D133" s="144" t="s">
        <v>156</v>
      </c>
      <c r="F133" s="145" t="s">
        <v>482</v>
      </c>
      <c r="I133" s="146"/>
      <c r="L133" s="30"/>
      <c r="M133" s="147"/>
      <c r="T133" s="54"/>
      <c r="AT133" s="15" t="s">
        <v>156</v>
      </c>
      <c r="AU133" s="15" t="s">
        <v>87</v>
      </c>
    </row>
    <row r="134" spans="2:65" s="1" customFormat="1" ht="24.15" customHeight="1">
      <c r="B134" s="30"/>
      <c r="C134" s="148" t="s">
        <v>164</v>
      </c>
      <c r="D134" s="148" t="s">
        <v>157</v>
      </c>
      <c r="E134" s="149" t="s">
        <v>171</v>
      </c>
      <c r="F134" s="150" t="s">
        <v>172</v>
      </c>
      <c r="G134" s="151" t="s">
        <v>152</v>
      </c>
      <c r="H134" s="152">
        <v>1</v>
      </c>
      <c r="I134" s="153"/>
      <c r="J134" s="154">
        <f>ROUND(I134*H134,2)</f>
        <v>0</v>
      </c>
      <c r="K134" s="150" t="s">
        <v>153</v>
      </c>
      <c r="L134" s="30"/>
      <c r="M134" s="155" t="s">
        <v>1</v>
      </c>
      <c r="N134" s="156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155</v>
      </c>
      <c r="AT134" s="142" t="s">
        <v>157</v>
      </c>
      <c r="AU134" s="142" t="s">
        <v>87</v>
      </c>
      <c r="AY134" s="15" t="s">
        <v>146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85</v>
      </c>
      <c r="BK134" s="143">
        <f>ROUND(I134*H134,2)</f>
        <v>0</v>
      </c>
      <c r="BL134" s="15" t="s">
        <v>155</v>
      </c>
      <c r="BM134" s="142" t="s">
        <v>8</v>
      </c>
    </row>
    <row r="135" spans="2:65" s="1" customFormat="1" ht="10">
      <c r="B135" s="30"/>
      <c r="D135" s="144" t="s">
        <v>156</v>
      </c>
      <c r="F135" s="145" t="s">
        <v>172</v>
      </c>
      <c r="I135" s="146"/>
      <c r="L135" s="30"/>
      <c r="M135" s="147"/>
      <c r="T135" s="54"/>
      <c r="AT135" s="15" t="s">
        <v>156</v>
      </c>
      <c r="AU135" s="15" t="s">
        <v>87</v>
      </c>
    </row>
    <row r="136" spans="2:65" s="1" customFormat="1" ht="16.5" customHeight="1">
      <c r="B136" s="30"/>
      <c r="C136" s="130" t="s">
        <v>173</v>
      </c>
      <c r="D136" s="130" t="s">
        <v>149</v>
      </c>
      <c r="E136" s="131" t="s">
        <v>483</v>
      </c>
      <c r="F136" s="132" t="s">
        <v>484</v>
      </c>
      <c r="G136" s="133" t="s">
        <v>163</v>
      </c>
      <c r="H136" s="134">
        <v>1</v>
      </c>
      <c r="I136" s="135"/>
      <c r="J136" s="136">
        <f>ROUND(I136*H136,2)</f>
        <v>0</v>
      </c>
      <c r="K136" s="132" t="s">
        <v>1</v>
      </c>
      <c r="L136" s="137"/>
      <c r="M136" s="138" t="s">
        <v>1</v>
      </c>
      <c r="N136" s="139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154</v>
      </c>
      <c r="AT136" s="142" t="s">
        <v>149</v>
      </c>
      <c r="AU136" s="142" t="s">
        <v>87</v>
      </c>
      <c r="AY136" s="15" t="s">
        <v>146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85</v>
      </c>
      <c r="BK136" s="143">
        <f>ROUND(I136*H136,2)</f>
        <v>0</v>
      </c>
      <c r="BL136" s="15" t="s">
        <v>155</v>
      </c>
      <c r="BM136" s="142" t="s">
        <v>174</v>
      </c>
    </row>
    <row r="137" spans="2:65" s="1" customFormat="1" ht="10">
      <c r="B137" s="30"/>
      <c r="D137" s="144" t="s">
        <v>156</v>
      </c>
      <c r="F137" s="145" t="s">
        <v>484</v>
      </c>
      <c r="I137" s="146"/>
      <c r="L137" s="30"/>
      <c r="M137" s="147"/>
      <c r="T137" s="54"/>
      <c r="AT137" s="15" t="s">
        <v>156</v>
      </c>
      <c r="AU137" s="15" t="s">
        <v>87</v>
      </c>
    </row>
    <row r="138" spans="2:65" s="1" customFormat="1" ht="16.5" customHeight="1">
      <c r="B138" s="30"/>
      <c r="C138" s="148" t="s">
        <v>154</v>
      </c>
      <c r="D138" s="148" t="s">
        <v>157</v>
      </c>
      <c r="E138" s="149" t="s">
        <v>165</v>
      </c>
      <c r="F138" s="150" t="s">
        <v>166</v>
      </c>
      <c r="G138" s="151" t="s">
        <v>152</v>
      </c>
      <c r="H138" s="152">
        <v>1</v>
      </c>
      <c r="I138" s="153"/>
      <c r="J138" s="154">
        <f>ROUND(I138*H138,2)</f>
        <v>0</v>
      </c>
      <c r="K138" s="150" t="s">
        <v>153</v>
      </c>
      <c r="L138" s="30"/>
      <c r="M138" s="155" t="s">
        <v>1</v>
      </c>
      <c r="N138" s="156" t="s">
        <v>42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155</v>
      </c>
      <c r="AT138" s="142" t="s">
        <v>157</v>
      </c>
      <c r="AU138" s="142" t="s">
        <v>87</v>
      </c>
      <c r="AY138" s="15" t="s">
        <v>146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85</v>
      </c>
      <c r="BK138" s="143">
        <f>ROUND(I138*H138,2)</f>
        <v>0</v>
      </c>
      <c r="BL138" s="15" t="s">
        <v>155</v>
      </c>
      <c r="BM138" s="142" t="s">
        <v>175</v>
      </c>
    </row>
    <row r="139" spans="2:65" s="1" customFormat="1" ht="10">
      <c r="B139" s="30"/>
      <c r="D139" s="144" t="s">
        <v>156</v>
      </c>
      <c r="F139" s="145" t="s">
        <v>166</v>
      </c>
      <c r="I139" s="146"/>
      <c r="L139" s="30"/>
      <c r="M139" s="147"/>
      <c r="T139" s="54"/>
      <c r="AT139" s="15" t="s">
        <v>156</v>
      </c>
      <c r="AU139" s="15" t="s">
        <v>87</v>
      </c>
    </row>
    <row r="140" spans="2:65" s="1" customFormat="1" ht="16.5" customHeight="1">
      <c r="B140" s="30"/>
      <c r="C140" s="130" t="s">
        <v>176</v>
      </c>
      <c r="D140" s="130" t="s">
        <v>149</v>
      </c>
      <c r="E140" s="131" t="s">
        <v>177</v>
      </c>
      <c r="F140" s="132" t="s">
        <v>178</v>
      </c>
      <c r="G140" s="133" t="s">
        <v>152</v>
      </c>
      <c r="H140" s="134">
        <v>2</v>
      </c>
      <c r="I140" s="135"/>
      <c r="J140" s="136">
        <f>ROUND(I140*H140,2)</f>
        <v>0</v>
      </c>
      <c r="K140" s="132" t="s">
        <v>153</v>
      </c>
      <c r="L140" s="137"/>
      <c r="M140" s="138" t="s">
        <v>1</v>
      </c>
      <c r="N140" s="139" t="s">
        <v>42</v>
      </c>
      <c r="P140" s="140">
        <f>O140*H140</f>
        <v>0</v>
      </c>
      <c r="Q140" s="140">
        <v>6.0999999999999997E-4</v>
      </c>
      <c r="R140" s="140">
        <f>Q140*H140</f>
        <v>1.2199999999999999E-3</v>
      </c>
      <c r="S140" s="140">
        <v>0</v>
      </c>
      <c r="T140" s="141">
        <f>S140*H140</f>
        <v>0</v>
      </c>
      <c r="AR140" s="142" t="s">
        <v>154</v>
      </c>
      <c r="AT140" s="142" t="s">
        <v>149</v>
      </c>
      <c r="AU140" s="142" t="s">
        <v>87</v>
      </c>
      <c r="AY140" s="15" t="s">
        <v>146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85</v>
      </c>
      <c r="BK140" s="143">
        <f>ROUND(I140*H140,2)</f>
        <v>0</v>
      </c>
      <c r="BL140" s="15" t="s">
        <v>155</v>
      </c>
      <c r="BM140" s="142" t="s">
        <v>179</v>
      </c>
    </row>
    <row r="141" spans="2:65" s="1" customFormat="1" ht="10">
      <c r="B141" s="30"/>
      <c r="D141" s="144" t="s">
        <v>156</v>
      </c>
      <c r="F141" s="145" t="s">
        <v>178</v>
      </c>
      <c r="I141" s="146"/>
      <c r="L141" s="30"/>
      <c r="M141" s="147"/>
      <c r="T141" s="54"/>
      <c r="AT141" s="15" t="s">
        <v>156</v>
      </c>
      <c r="AU141" s="15" t="s">
        <v>87</v>
      </c>
    </row>
    <row r="142" spans="2:65" s="1" customFormat="1" ht="24.15" customHeight="1">
      <c r="B142" s="30"/>
      <c r="C142" s="148" t="s">
        <v>170</v>
      </c>
      <c r="D142" s="148" t="s">
        <v>157</v>
      </c>
      <c r="E142" s="149" t="s">
        <v>180</v>
      </c>
      <c r="F142" s="150" t="s">
        <v>181</v>
      </c>
      <c r="G142" s="151" t="s">
        <v>152</v>
      </c>
      <c r="H142" s="152">
        <v>2</v>
      </c>
      <c r="I142" s="153"/>
      <c r="J142" s="154">
        <f>ROUND(I142*H142,2)</f>
        <v>0</v>
      </c>
      <c r="K142" s="150" t="s">
        <v>153</v>
      </c>
      <c r="L142" s="30"/>
      <c r="M142" s="155" t="s">
        <v>1</v>
      </c>
      <c r="N142" s="156" t="s">
        <v>42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155</v>
      </c>
      <c r="AT142" s="142" t="s">
        <v>157</v>
      </c>
      <c r="AU142" s="142" t="s">
        <v>87</v>
      </c>
      <c r="AY142" s="15" t="s">
        <v>146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85</v>
      </c>
      <c r="BK142" s="143">
        <f>ROUND(I142*H142,2)</f>
        <v>0</v>
      </c>
      <c r="BL142" s="15" t="s">
        <v>155</v>
      </c>
      <c r="BM142" s="142" t="s">
        <v>182</v>
      </c>
    </row>
    <row r="143" spans="2:65" s="1" customFormat="1" ht="10">
      <c r="B143" s="30"/>
      <c r="D143" s="144" t="s">
        <v>156</v>
      </c>
      <c r="F143" s="145" t="s">
        <v>181</v>
      </c>
      <c r="I143" s="146"/>
      <c r="L143" s="30"/>
      <c r="M143" s="147"/>
      <c r="T143" s="54"/>
      <c r="AT143" s="15" t="s">
        <v>156</v>
      </c>
      <c r="AU143" s="15" t="s">
        <v>87</v>
      </c>
    </row>
    <row r="144" spans="2:65" s="1" customFormat="1" ht="24.15" customHeight="1">
      <c r="B144" s="30"/>
      <c r="C144" s="130" t="s">
        <v>183</v>
      </c>
      <c r="D144" s="130" t="s">
        <v>149</v>
      </c>
      <c r="E144" s="131" t="s">
        <v>184</v>
      </c>
      <c r="F144" s="132" t="s">
        <v>185</v>
      </c>
      <c r="G144" s="133" t="s">
        <v>152</v>
      </c>
      <c r="H144" s="134">
        <v>1</v>
      </c>
      <c r="I144" s="135"/>
      <c r="J144" s="136">
        <f>ROUND(I144*H144,2)</f>
        <v>0</v>
      </c>
      <c r="K144" s="132" t="s">
        <v>153</v>
      </c>
      <c r="L144" s="137"/>
      <c r="M144" s="138" t="s">
        <v>1</v>
      </c>
      <c r="N144" s="139" t="s">
        <v>42</v>
      </c>
      <c r="P144" s="140">
        <f>O144*H144</f>
        <v>0</v>
      </c>
      <c r="Q144" s="140">
        <v>5.0000000000000001E-4</v>
      </c>
      <c r="R144" s="140">
        <f>Q144*H144</f>
        <v>5.0000000000000001E-4</v>
      </c>
      <c r="S144" s="140">
        <v>0</v>
      </c>
      <c r="T144" s="141">
        <f>S144*H144</f>
        <v>0</v>
      </c>
      <c r="AR144" s="142" t="s">
        <v>154</v>
      </c>
      <c r="AT144" s="142" t="s">
        <v>149</v>
      </c>
      <c r="AU144" s="142" t="s">
        <v>87</v>
      </c>
      <c r="AY144" s="15" t="s">
        <v>146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85</v>
      </c>
      <c r="BK144" s="143">
        <f>ROUND(I144*H144,2)</f>
        <v>0</v>
      </c>
      <c r="BL144" s="15" t="s">
        <v>155</v>
      </c>
      <c r="BM144" s="142" t="s">
        <v>186</v>
      </c>
    </row>
    <row r="145" spans="2:65" s="1" customFormat="1" ht="18">
      <c r="B145" s="30"/>
      <c r="D145" s="144" t="s">
        <v>156</v>
      </c>
      <c r="F145" s="145" t="s">
        <v>185</v>
      </c>
      <c r="I145" s="146"/>
      <c r="L145" s="30"/>
      <c r="M145" s="147"/>
      <c r="T145" s="54"/>
      <c r="AT145" s="15" t="s">
        <v>156</v>
      </c>
      <c r="AU145" s="15" t="s">
        <v>87</v>
      </c>
    </row>
    <row r="146" spans="2:65" s="1" customFormat="1" ht="21.75" customHeight="1">
      <c r="B146" s="30"/>
      <c r="C146" s="148" t="s">
        <v>8</v>
      </c>
      <c r="D146" s="148" t="s">
        <v>157</v>
      </c>
      <c r="E146" s="149" t="s">
        <v>187</v>
      </c>
      <c r="F146" s="150" t="s">
        <v>188</v>
      </c>
      <c r="G146" s="151" t="s">
        <v>152</v>
      </c>
      <c r="H146" s="152">
        <v>1</v>
      </c>
      <c r="I146" s="153"/>
      <c r="J146" s="154">
        <f>ROUND(I146*H146,2)</f>
        <v>0</v>
      </c>
      <c r="K146" s="150" t="s">
        <v>153</v>
      </c>
      <c r="L146" s="30"/>
      <c r="M146" s="155" t="s">
        <v>1</v>
      </c>
      <c r="N146" s="156" t="s">
        <v>42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155</v>
      </c>
      <c r="AT146" s="142" t="s">
        <v>157</v>
      </c>
      <c r="AU146" s="142" t="s">
        <v>87</v>
      </c>
      <c r="AY146" s="15" t="s">
        <v>146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85</v>
      </c>
      <c r="BK146" s="143">
        <f>ROUND(I146*H146,2)</f>
        <v>0</v>
      </c>
      <c r="BL146" s="15" t="s">
        <v>155</v>
      </c>
      <c r="BM146" s="142" t="s">
        <v>189</v>
      </c>
    </row>
    <row r="147" spans="2:65" s="1" customFormat="1" ht="10">
      <c r="B147" s="30"/>
      <c r="D147" s="144" t="s">
        <v>156</v>
      </c>
      <c r="F147" s="145" t="s">
        <v>188</v>
      </c>
      <c r="I147" s="146"/>
      <c r="L147" s="30"/>
      <c r="M147" s="147"/>
      <c r="T147" s="54"/>
      <c r="AT147" s="15" t="s">
        <v>156</v>
      </c>
      <c r="AU147" s="15" t="s">
        <v>87</v>
      </c>
    </row>
    <row r="148" spans="2:65" s="1" customFormat="1" ht="16.5" customHeight="1">
      <c r="B148" s="30"/>
      <c r="C148" s="130" t="s">
        <v>190</v>
      </c>
      <c r="D148" s="130" t="s">
        <v>149</v>
      </c>
      <c r="E148" s="131" t="s">
        <v>485</v>
      </c>
      <c r="F148" s="132" t="s">
        <v>486</v>
      </c>
      <c r="G148" s="133" t="s">
        <v>152</v>
      </c>
      <c r="H148" s="134">
        <v>1</v>
      </c>
      <c r="I148" s="135"/>
      <c r="J148" s="136">
        <f>ROUND(I148*H148,2)</f>
        <v>0</v>
      </c>
      <c r="K148" s="132" t="s">
        <v>1</v>
      </c>
      <c r="L148" s="137"/>
      <c r="M148" s="138" t="s">
        <v>1</v>
      </c>
      <c r="N148" s="139" t="s">
        <v>42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154</v>
      </c>
      <c r="AT148" s="142" t="s">
        <v>149</v>
      </c>
      <c r="AU148" s="142" t="s">
        <v>87</v>
      </c>
      <c r="AY148" s="15" t="s">
        <v>146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85</v>
      </c>
      <c r="BK148" s="143">
        <f>ROUND(I148*H148,2)</f>
        <v>0</v>
      </c>
      <c r="BL148" s="15" t="s">
        <v>155</v>
      </c>
      <c r="BM148" s="142" t="s">
        <v>193</v>
      </c>
    </row>
    <row r="149" spans="2:65" s="1" customFormat="1" ht="10">
      <c r="B149" s="30"/>
      <c r="D149" s="144" t="s">
        <v>156</v>
      </c>
      <c r="F149" s="145" t="s">
        <v>486</v>
      </c>
      <c r="I149" s="146"/>
      <c r="L149" s="30"/>
      <c r="M149" s="147"/>
      <c r="T149" s="54"/>
      <c r="AT149" s="15" t="s">
        <v>156</v>
      </c>
      <c r="AU149" s="15" t="s">
        <v>87</v>
      </c>
    </row>
    <row r="150" spans="2:65" s="1" customFormat="1" ht="16.5" customHeight="1">
      <c r="B150" s="30"/>
      <c r="C150" s="148" t="s">
        <v>174</v>
      </c>
      <c r="D150" s="148" t="s">
        <v>157</v>
      </c>
      <c r="E150" s="149" t="s">
        <v>487</v>
      </c>
      <c r="F150" s="150" t="s">
        <v>488</v>
      </c>
      <c r="G150" s="151" t="s">
        <v>163</v>
      </c>
      <c r="H150" s="152">
        <v>1</v>
      </c>
      <c r="I150" s="153"/>
      <c r="J150" s="154">
        <f>ROUND(I150*H150,2)</f>
        <v>0</v>
      </c>
      <c r="K150" s="150" t="s">
        <v>1</v>
      </c>
      <c r="L150" s="30"/>
      <c r="M150" s="155" t="s">
        <v>1</v>
      </c>
      <c r="N150" s="156" t="s">
        <v>42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155</v>
      </c>
      <c r="AT150" s="142" t="s">
        <v>157</v>
      </c>
      <c r="AU150" s="142" t="s">
        <v>87</v>
      </c>
      <c r="AY150" s="15" t="s">
        <v>146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5" t="s">
        <v>85</v>
      </c>
      <c r="BK150" s="143">
        <f>ROUND(I150*H150,2)</f>
        <v>0</v>
      </c>
      <c r="BL150" s="15" t="s">
        <v>155</v>
      </c>
      <c r="BM150" s="142" t="s">
        <v>196</v>
      </c>
    </row>
    <row r="151" spans="2:65" s="1" customFormat="1" ht="10">
      <c r="B151" s="30"/>
      <c r="D151" s="144" t="s">
        <v>156</v>
      </c>
      <c r="F151" s="145" t="s">
        <v>488</v>
      </c>
      <c r="I151" s="146"/>
      <c r="L151" s="30"/>
      <c r="M151" s="147"/>
      <c r="T151" s="54"/>
      <c r="AT151" s="15" t="s">
        <v>156</v>
      </c>
      <c r="AU151" s="15" t="s">
        <v>87</v>
      </c>
    </row>
    <row r="152" spans="2:65" s="1" customFormat="1" ht="49" customHeight="1">
      <c r="B152" s="30"/>
      <c r="C152" s="130" t="s">
        <v>197</v>
      </c>
      <c r="D152" s="130" t="s">
        <v>149</v>
      </c>
      <c r="E152" s="131" t="s">
        <v>198</v>
      </c>
      <c r="F152" s="132" t="s">
        <v>199</v>
      </c>
      <c r="G152" s="133" t="s">
        <v>152</v>
      </c>
      <c r="H152" s="134">
        <v>2</v>
      </c>
      <c r="I152" s="135"/>
      <c r="J152" s="136">
        <f>ROUND(I152*H152,2)</f>
        <v>0</v>
      </c>
      <c r="K152" s="132" t="s">
        <v>153</v>
      </c>
      <c r="L152" s="137"/>
      <c r="M152" s="138" t="s">
        <v>1</v>
      </c>
      <c r="N152" s="139" t="s">
        <v>42</v>
      </c>
      <c r="P152" s="140">
        <f>O152*H152</f>
        <v>0</v>
      </c>
      <c r="Q152" s="140">
        <v>6.9999999999999999E-4</v>
      </c>
      <c r="R152" s="140">
        <f>Q152*H152</f>
        <v>1.4E-3</v>
      </c>
      <c r="S152" s="140">
        <v>0</v>
      </c>
      <c r="T152" s="141">
        <f>S152*H152</f>
        <v>0</v>
      </c>
      <c r="AR152" s="142" t="s">
        <v>154</v>
      </c>
      <c r="AT152" s="142" t="s">
        <v>149</v>
      </c>
      <c r="AU152" s="142" t="s">
        <v>87</v>
      </c>
      <c r="AY152" s="15" t="s">
        <v>146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5" t="s">
        <v>85</v>
      </c>
      <c r="BK152" s="143">
        <f>ROUND(I152*H152,2)</f>
        <v>0</v>
      </c>
      <c r="BL152" s="15" t="s">
        <v>155</v>
      </c>
      <c r="BM152" s="142" t="s">
        <v>200</v>
      </c>
    </row>
    <row r="153" spans="2:65" s="1" customFormat="1" ht="27">
      <c r="B153" s="30"/>
      <c r="D153" s="144" t="s">
        <v>156</v>
      </c>
      <c r="F153" s="145" t="s">
        <v>199</v>
      </c>
      <c r="I153" s="146"/>
      <c r="L153" s="30"/>
      <c r="M153" s="147"/>
      <c r="T153" s="54"/>
      <c r="AT153" s="15" t="s">
        <v>156</v>
      </c>
      <c r="AU153" s="15" t="s">
        <v>87</v>
      </c>
    </row>
    <row r="154" spans="2:65" s="1" customFormat="1" ht="24.15" customHeight="1">
      <c r="B154" s="30"/>
      <c r="C154" s="148" t="s">
        <v>175</v>
      </c>
      <c r="D154" s="148" t="s">
        <v>157</v>
      </c>
      <c r="E154" s="149" t="s">
        <v>201</v>
      </c>
      <c r="F154" s="150" t="s">
        <v>202</v>
      </c>
      <c r="G154" s="151" t="s">
        <v>152</v>
      </c>
      <c r="H154" s="152">
        <v>2</v>
      </c>
      <c r="I154" s="153"/>
      <c r="J154" s="154">
        <f>ROUND(I154*H154,2)</f>
        <v>0</v>
      </c>
      <c r="K154" s="150" t="s">
        <v>153</v>
      </c>
      <c r="L154" s="30"/>
      <c r="M154" s="155" t="s">
        <v>1</v>
      </c>
      <c r="N154" s="156" t="s">
        <v>42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155</v>
      </c>
      <c r="AT154" s="142" t="s">
        <v>157</v>
      </c>
      <c r="AU154" s="142" t="s">
        <v>87</v>
      </c>
      <c r="AY154" s="15" t="s">
        <v>146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85</v>
      </c>
      <c r="BK154" s="143">
        <f>ROUND(I154*H154,2)</f>
        <v>0</v>
      </c>
      <c r="BL154" s="15" t="s">
        <v>155</v>
      </c>
      <c r="BM154" s="142" t="s">
        <v>203</v>
      </c>
    </row>
    <row r="155" spans="2:65" s="1" customFormat="1" ht="10">
      <c r="B155" s="30"/>
      <c r="D155" s="144" t="s">
        <v>156</v>
      </c>
      <c r="F155" s="145" t="s">
        <v>202</v>
      </c>
      <c r="I155" s="146"/>
      <c r="L155" s="30"/>
      <c r="M155" s="147"/>
      <c r="T155" s="54"/>
      <c r="AT155" s="15" t="s">
        <v>156</v>
      </c>
      <c r="AU155" s="15" t="s">
        <v>87</v>
      </c>
    </row>
    <row r="156" spans="2:65" s="1" customFormat="1" ht="16.5" customHeight="1">
      <c r="B156" s="30"/>
      <c r="C156" s="130" t="s">
        <v>204</v>
      </c>
      <c r="D156" s="130" t="s">
        <v>149</v>
      </c>
      <c r="E156" s="131" t="s">
        <v>205</v>
      </c>
      <c r="F156" s="132" t="s">
        <v>206</v>
      </c>
      <c r="G156" s="133" t="s">
        <v>152</v>
      </c>
      <c r="H156" s="134">
        <v>2</v>
      </c>
      <c r="I156" s="135"/>
      <c r="J156" s="136">
        <f>ROUND(I156*H156,2)</f>
        <v>0</v>
      </c>
      <c r="K156" s="132" t="s">
        <v>153</v>
      </c>
      <c r="L156" s="137"/>
      <c r="M156" s="138" t="s">
        <v>1</v>
      </c>
      <c r="N156" s="139" t="s">
        <v>42</v>
      </c>
      <c r="P156" s="140">
        <f>O156*H156</f>
        <v>0</v>
      </c>
      <c r="Q156" s="140">
        <v>2.0000000000000001E-4</v>
      </c>
      <c r="R156" s="140">
        <f>Q156*H156</f>
        <v>4.0000000000000002E-4</v>
      </c>
      <c r="S156" s="140">
        <v>0</v>
      </c>
      <c r="T156" s="141">
        <f>S156*H156</f>
        <v>0</v>
      </c>
      <c r="AR156" s="142" t="s">
        <v>154</v>
      </c>
      <c r="AT156" s="142" t="s">
        <v>149</v>
      </c>
      <c r="AU156" s="142" t="s">
        <v>87</v>
      </c>
      <c r="AY156" s="15" t="s">
        <v>146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85</v>
      </c>
      <c r="BK156" s="143">
        <f>ROUND(I156*H156,2)</f>
        <v>0</v>
      </c>
      <c r="BL156" s="15" t="s">
        <v>155</v>
      </c>
      <c r="BM156" s="142" t="s">
        <v>207</v>
      </c>
    </row>
    <row r="157" spans="2:65" s="1" customFormat="1" ht="10">
      <c r="B157" s="30"/>
      <c r="D157" s="144" t="s">
        <v>156</v>
      </c>
      <c r="F157" s="145" t="s">
        <v>206</v>
      </c>
      <c r="I157" s="146"/>
      <c r="L157" s="30"/>
      <c r="M157" s="147"/>
      <c r="T157" s="54"/>
      <c r="AT157" s="15" t="s">
        <v>156</v>
      </c>
      <c r="AU157" s="15" t="s">
        <v>87</v>
      </c>
    </row>
    <row r="158" spans="2:65" s="1" customFormat="1" ht="21.75" customHeight="1">
      <c r="B158" s="30"/>
      <c r="C158" s="148" t="s">
        <v>179</v>
      </c>
      <c r="D158" s="148" t="s">
        <v>157</v>
      </c>
      <c r="E158" s="149" t="s">
        <v>208</v>
      </c>
      <c r="F158" s="150" t="s">
        <v>209</v>
      </c>
      <c r="G158" s="151" t="s">
        <v>152</v>
      </c>
      <c r="H158" s="152">
        <v>2</v>
      </c>
      <c r="I158" s="153"/>
      <c r="J158" s="154">
        <f>ROUND(I158*H158,2)</f>
        <v>0</v>
      </c>
      <c r="K158" s="150" t="s">
        <v>153</v>
      </c>
      <c r="L158" s="30"/>
      <c r="M158" s="155" t="s">
        <v>1</v>
      </c>
      <c r="N158" s="156" t="s">
        <v>42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155</v>
      </c>
      <c r="AT158" s="142" t="s">
        <v>157</v>
      </c>
      <c r="AU158" s="142" t="s">
        <v>87</v>
      </c>
      <c r="AY158" s="15" t="s">
        <v>146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85</v>
      </c>
      <c r="BK158" s="143">
        <f>ROUND(I158*H158,2)</f>
        <v>0</v>
      </c>
      <c r="BL158" s="15" t="s">
        <v>155</v>
      </c>
      <c r="BM158" s="142" t="s">
        <v>210</v>
      </c>
    </row>
    <row r="159" spans="2:65" s="1" customFormat="1" ht="10">
      <c r="B159" s="30"/>
      <c r="D159" s="144" t="s">
        <v>156</v>
      </c>
      <c r="F159" s="145" t="s">
        <v>209</v>
      </c>
      <c r="I159" s="146"/>
      <c r="L159" s="30"/>
      <c r="M159" s="147"/>
      <c r="T159" s="54"/>
      <c r="AT159" s="15" t="s">
        <v>156</v>
      </c>
      <c r="AU159" s="15" t="s">
        <v>87</v>
      </c>
    </row>
    <row r="160" spans="2:65" s="1" customFormat="1" ht="16.5" customHeight="1">
      <c r="B160" s="30"/>
      <c r="C160" s="130" t="s">
        <v>211</v>
      </c>
      <c r="D160" s="130" t="s">
        <v>149</v>
      </c>
      <c r="E160" s="131" t="s">
        <v>515</v>
      </c>
      <c r="F160" s="132" t="s">
        <v>516</v>
      </c>
      <c r="G160" s="133" t="s">
        <v>152</v>
      </c>
      <c r="H160" s="134">
        <v>1</v>
      </c>
      <c r="I160" s="135"/>
      <c r="J160" s="136">
        <f>ROUND(I160*H160,2)</f>
        <v>0</v>
      </c>
      <c r="K160" s="132" t="s">
        <v>153</v>
      </c>
      <c r="L160" s="137"/>
      <c r="M160" s="138" t="s">
        <v>1</v>
      </c>
      <c r="N160" s="139" t="s">
        <v>42</v>
      </c>
      <c r="P160" s="140">
        <f>O160*H160</f>
        <v>0</v>
      </c>
      <c r="Q160" s="140">
        <v>2.0000000000000001E-4</v>
      </c>
      <c r="R160" s="140">
        <f>Q160*H160</f>
        <v>2.0000000000000001E-4</v>
      </c>
      <c r="S160" s="140">
        <v>0</v>
      </c>
      <c r="T160" s="141">
        <f>S160*H160</f>
        <v>0</v>
      </c>
      <c r="AR160" s="142" t="s">
        <v>154</v>
      </c>
      <c r="AT160" s="142" t="s">
        <v>149</v>
      </c>
      <c r="AU160" s="142" t="s">
        <v>87</v>
      </c>
      <c r="AY160" s="15" t="s">
        <v>146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85</v>
      </c>
      <c r="BK160" s="143">
        <f>ROUND(I160*H160,2)</f>
        <v>0</v>
      </c>
      <c r="BL160" s="15" t="s">
        <v>155</v>
      </c>
      <c r="BM160" s="142" t="s">
        <v>214</v>
      </c>
    </row>
    <row r="161" spans="2:65" s="1" customFormat="1" ht="10">
      <c r="B161" s="30"/>
      <c r="D161" s="144" t="s">
        <v>156</v>
      </c>
      <c r="F161" s="145" t="s">
        <v>516</v>
      </c>
      <c r="I161" s="146"/>
      <c r="L161" s="30"/>
      <c r="M161" s="147"/>
      <c r="T161" s="54"/>
      <c r="AT161" s="15" t="s">
        <v>156</v>
      </c>
      <c r="AU161" s="15" t="s">
        <v>87</v>
      </c>
    </row>
    <row r="162" spans="2:65" s="1" customFormat="1" ht="16.5" customHeight="1">
      <c r="B162" s="30"/>
      <c r="C162" s="148" t="s">
        <v>182</v>
      </c>
      <c r="D162" s="148" t="s">
        <v>157</v>
      </c>
      <c r="E162" s="149" t="s">
        <v>517</v>
      </c>
      <c r="F162" s="150" t="s">
        <v>518</v>
      </c>
      <c r="G162" s="151" t="s">
        <v>152</v>
      </c>
      <c r="H162" s="152">
        <v>1</v>
      </c>
      <c r="I162" s="153"/>
      <c r="J162" s="154">
        <f>ROUND(I162*H162,2)</f>
        <v>0</v>
      </c>
      <c r="K162" s="150" t="s">
        <v>153</v>
      </c>
      <c r="L162" s="30"/>
      <c r="M162" s="155" t="s">
        <v>1</v>
      </c>
      <c r="N162" s="156" t="s">
        <v>42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155</v>
      </c>
      <c r="AT162" s="142" t="s">
        <v>157</v>
      </c>
      <c r="AU162" s="142" t="s">
        <v>87</v>
      </c>
      <c r="AY162" s="15" t="s">
        <v>146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85</v>
      </c>
      <c r="BK162" s="143">
        <f>ROUND(I162*H162,2)</f>
        <v>0</v>
      </c>
      <c r="BL162" s="15" t="s">
        <v>155</v>
      </c>
      <c r="BM162" s="142" t="s">
        <v>217</v>
      </c>
    </row>
    <row r="163" spans="2:65" s="1" customFormat="1" ht="10">
      <c r="B163" s="30"/>
      <c r="D163" s="144" t="s">
        <v>156</v>
      </c>
      <c r="F163" s="145" t="s">
        <v>518</v>
      </c>
      <c r="I163" s="146"/>
      <c r="L163" s="30"/>
      <c r="M163" s="147"/>
      <c r="T163" s="54"/>
      <c r="AT163" s="15" t="s">
        <v>156</v>
      </c>
      <c r="AU163" s="15" t="s">
        <v>87</v>
      </c>
    </row>
    <row r="164" spans="2:65" s="1" customFormat="1" ht="21.75" customHeight="1">
      <c r="B164" s="30"/>
      <c r="C164" s="130" t="s">
        <v>7</v>
      </c>
      <c r="D164" s="130" t="s">
        <v>149</v>
      </c>
      <c r="E164" s="131" t="s">
        <v>489</v>
      </c>
      <c r="F164" s="132" t="s">
        <v>490</v>
      </c>
      <c r="G164" s="133" t="s">
        <v>152</v>
      </c>
      <c r="H164" s="134">
        <v>1</v>
      </c>
      <c r="I164" s="135"/>
      <c r="J164" s="136">
        <f>ROUND(I164*H164,2)</f>
        <v>0</v>
      </c>
      <c r="K164" s="132" t="s">
        <v>153</v>
      </c>
      <c r="L164" s="137"/>
      <c r="M164" s="138" t="s">
        <v>1</v>
      </c>
      <c r="N164" s="139" t="s">
        <v>42</v>
      </c>
      <c r="P164" s="140">
        <f>O164*H164</f>
        <v>0</v>
      </c>
      <c r="Q164" s="140">
        <v>5.0000000000000001E-4</v>
      </c>
      <c r="R164" s="140">
        <f>Q164*H164</f>
        <v>5.0000000000000001E-4</v>
      </c>
      <c r="S164" s="140">
        <v>0</v>
      </c>
      <c r="T164" s="141">
        <f>S164*H164</f>
        <v>0</v>
      </c>
      <c r="AR164" s="142" t="s">
        <v>154</v>
      </c>
      <c r="AT164" s="142" t="s">
        <v>149</v>
      </c>
      <c r="AU164" s="142" t="s">
        <v>87</v>
      </c>
      <c r="AY164" s="15" t="s">
        <v>146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85</v>
      </c>
      <c r="BK164" s="143">
        <f>ROUND(I164*H164,2)</f>
        <v>0</v>
      </c>
      <c r="BL164" s="15" t="s">
        <v>155</v>
      </c>
      <c r="BM164" s="142" t="s">
        <v>220</v>
      </c>
    </row>
    <row r="165" spans="2:65" s="1" customFormat="1" ht="10">
      <c r="B165" s="30"/>
      <c r="D165" s="144" t="s">
        <v>156</v>
      </c>
      <c r="F165" s="145" t="s">
        <v>490</v>
      </c>
      <c r="I165" s="146"/>
      <c r="L165" s="30"/>
      <c r="M165" s="147"/>
      <c r="T165" s="54"/>
      <c r="AT165" s="15" t="s">
        <v>156</v>
      </c>
      <c r="AU165" s="15" t="s">
        <v>87</v>
      </c>
    </row>
    <row r="166" spans="2:65" s="1" customFormat="1" ht="16.5" customHeight="1">
      <c r="B166" s="30"/>
      <c r="C166" s="148" t="s">
        <v>186</v>
      </c>
      <c r="D166" s="148" t="s">
        <v>157</v>
      </c>
      <c r="E166" s="149" t="s">
        <v>215</v>
      </c>
      <c r="F166" s="150" t="s">
        <v>216</v>
      </c>
      <c r="G166" s="151" t="s">
        <v>152</v>
      </c>
      <c r="H166" s="152">
        <v>1</v>
      </c>
      <c r="I166" s="153"/>
      <c r="J166" s="154">
        <f>ROUND(I166*H166,2)</f>
        <v>0</v>
      </c>
      <c r="K166" s="150" t="s">
        <v>153</v>
      </c>
      <c r="L166" s="30"/>
      <c r="M166" s="155" t="s">
        <v>1</v>
      </c>
      <c r="N166" s="156" t="s">
        <v>42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155</v>
      </c>
      <c r="AT166" s="142" t="s">
        <v>157</v>
      </c>
      <c r="AU166" s="142" t="s">
        <v>87</v>
      </c>
      <c r="AY166" s="15" t="s">
        <v>146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85</v>
      </c>
      <c r="BK166" s="143">
        <f>ROUND(I166*H166,2)</f>
        <v>0</v>
      </c>
      <c r="BL166" s="15" t="s">
        <v>155</v>
      </c>
      <c r="BM166" s="142" t="s">
        <v>223</v>
      </c>
    </row>
    <row r="167" spans="2:65" s="1" customFormat="1" ht="10">
      <c r="B167" s="30"/>
      <c r="D167" s="144" t="s">
        <v>156</v>
      </c>
      <c r="F167" s="145" t="s">
        <v>216</v>
      </c>
      <c r="I167" s="146"/>
      <c r="L167" s="30"/>
      <c r="M167" s="147"/>
      <c r="T167" s="54"/>
      <c r="AT167" s="15" t="s">
        <v>156</v>
      </c>
      <c r="AU167" s="15" t="s">
        <v>87</v>
      </c>
    </row>
    <row r="168" spans="2:65" s="1" customFormat="1" ht="16.5" customHeight="1">
      <c r="B168" s="30"/>
      <c r="C168" s="130" t="s">
        <v>224</v>
      </c>
      <c r="D168" s="130" t="s">
        <v>149</v>
      </c>
      <c r="E168" s="131" t="s">
        <v>218</v>
      </c>
      <c r="F168" s="132" t="s">
        <v>219</v>
      </c>
      <c r="G168" s="133" t="s">
        <v>152</v>
      </c>
      <c r="H168" s="134">
        <v>2</v>
      </c>
      <c r="I168" s="135"/>
      <c r="J168" s="136">
        <f>ROUND(I168*H168,2)</f>
        <v>0</v>
      </c>
      <c r="K168" s="132" t="s">
        <v>153</v>
      </c>
      <c r="L168" s="137"/>
      <c r="M168" s="138" t="s">
        <v>1</v>
      </c>
      <c r="N168" s="139" t="s">
        <v>42</v>
      </c>
      <c r="P168" s="140">
        <f>O168*H168</f>
        <v>0</v>
      </c>
      <c r="Q168" s="140">
        <v>4.0000000000000002E-4</v>
      </c>
      <c r="R168" s="140">
        <f>Q168*H168</f>
        <v>8.0000000000000004E-4</v>
      </c>
      <c r="S168" s="140">
        <v>0</v>
      </c>
      <c r="T168" s="141">
        <f>S168*H168</f>
        <v>0</v>
      </c>
      <c r="AR168" s="142" t="s">
        <v>154</v>
      </c>
      <c r="AT168" s="142" t="s">
        <v>149</v>
      </c>
      <c r="AU168" s="142" t="s">
        <v>87</v>
      </c>
      <c r="AY168" s="15" t="s">
        <v>146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5" t="s">
        <v>85</v>
      </c>
      <c r="BK168" s="143">
        <f>ROUND(I168*H168,2)</f>
        <v>0</v>
      </c>
      <c r="BL168" s="15" t="s">
        <v>155</v>
      </c>
      <c r="BM168" s="142" t="s">
        <v>227</v>
      </c>
    </row>
    <row r="169" spans="2:65" s="1" customFormat="1" ht="10">
      <c r="B169" s="30"/>
      <c r="D169" s="144" t="s">
        <v>156</v>
      </c>
      <c r="F169" s="145" t="s">
        <v>219</v>
      </c>
      <c r="I169" s="146"/>
      <c r="L169" s="30"/>
      <c r="M169" s="147"/>
      <c r="T169" s="54"/>
      <c r="AT169" s="15" t="s">
        <v>156</v>
      </c>
      <c r="AU169" s="15" t="s">
        <v>87</v>
      </c>
    </row>
    <row r="170" spans="2:65" s="1" customFormat="1" ht="16.5" customHeight="1">
      <c r="B170" s="30"/>
      <c r="C170" s="130" t="s">
        <v>189</v>
      </c>
      <c r="D170" s="130" t="s">
        <v>149</v>
      </c>
      <c r="E170" s="131" t="s">
        <v>221</v>
      </c>
      <c r="F170" s="132" t="s">
        <v>222</v>
      </c>
      <c r="G170" s="133" t="s">
        <v>152</v>
      </c>
      <c r="H170" s="134">
        <v>2</v>
      </c>
      <c r="I170" s="135"/>
      <c r="J170" s="136">
        <f>ROUND(I170*H170,2)</f>
        <v>0</v>
      </c>
      <c r="K170" s="132" t="s">
        <v>153</v>
      </c>
      <c r="L170" s="137"/>
      <c r="M170" s="138" t="s">
        <v>1</v>
      </c>
      <c r="N170" s="139" t="s">
        <v>42</v>
      </c>
      <c r="P170" s="140">
        <f>O170*H170</f>
        <v>0</v>
      </c>
      <c r="Q170" s="140">
        <v>2.0000000000000001E-4</v>
      </c>
      <c r="R170" s="140">
        <f>Q170*H170</f>
        <v>4.0000000000000002E-4</v>
      </c>
      <c r="S170" s="140">
        <v>0</v>
      </c>
      <c r="T170" s="141">
        <f>S170*H170</f>
        <v>0</v>
      </c>
      <c r="AR170" s="142" t="s">
        <v>154</v>
      </c>
      <c r="AT170" s="142" t="s">
        <v>149</v>
      </c>
      <c r="AU170" s="142" t="s">
        <v>87</v>
      </c>
      <c r="AY170" s="15" t="s">
        <v>146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85</v>
      </c>
      <c r="BK170" s="143">
        <f>ROUND(I170*H170,2)</f>
        <v>0</v>
      </c>
      <c r="BL170" s="15" t="s">
        <v>155</v>
      </c>
      <c r="BM170" s="142" t="s">
        <v>230</v>
      </c>
    </row>
    <row r="171" spans="2:65" s="1" customFormat="1" ht="10">
      <c r="B171" s="30"/>
      <c r="D171" s="144" t="s">
        <v>156</v>
      </c>
      <c r="F171" s="145" t="s">
        <v>222</v>
      </c>
      <c r="I171" s="146"/>
      <c r="L171" s="30"/>
      <c r="M171" s="147"/>
      <c r="T171" s="54"/>
      <c r="AT171" s="15" t="s">
        <v>156</v>
      </c>
      <c r="AU171" s="15" t="s">
        <v>87</v>
      </c>
    </row>
    <row r="172" spans="2:65" s="1" customFormat="1" ht="16.5" customHeight="1">
      <c r="B172" s="30"/>
      <c r="C172" s="130" t="s">
        <v>231</v>
      </c>
      <c r="D172" s="130" t="s">
        <v>149</v>
      </c>
      <c r="E172" s="131" t="s">
        <v>519</v>
      </c>
      <c r="F172" s="132" t="s">
        <v>520</v>
      </c>
      <c r="G172" s="133" t="s">
        <v>152</v>
      </c>
      <c r="H172" s="134">
        <v>1</v>
      </c>
      <c r="I172" s="135"/>
      <c r="J172" s="136">
        <f>ROUND(I172*H172,2)</f>
        <v>0</v>
      </c>
      <c r="K172" s="132" t="s">
        <v>1</v>
      </c>
      <c r="L172" s="137"/>
      <c r="M172" s="138" t="s">
        <v>1</v>
      </c>
      <c r="N172" s="139" t="s">
        <v>42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154</v>
      </c>
      <c r="AT172" s="142" t="s">
        <v>149</v>
      </c>
      <c r="AU172" s="142" t="s">
        <v>87</v>
      </c>
      <c r="AY172" s="15" t="s">
        <v>146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5" t="s">
        <v>85</v>
      </c>
      <c r="BK172" s="143">
        <f>ROUND(I172*H172,2)</f>
        <v>0</v>
      </c>
      <c r="BL172" s="15" t="s">
        <v>155</v>
      </c>
      <c r="BM172" s="142" t="s">
        <v>234</v>
      </c>
    </row>
    <row r="173" spans="2:65" s="1" customFormat="1" ht="10">
      <c r="B173" s="30"/>
      <c r="D173" s="144" t="s">
        <v>156</v>
      </c>
      <c r="F173" s="145" t="s">
        <v>520</v>
      </c>
      <c r="I173" s="146"/>
      <c r="L173" s="30"/>
      <c r="M173" s="147"/>
      <c r="T173" s="54"/>
      <c r="AT173" s="15" t="s">
        <v>156</v>
      </c>
      <c r="AU173" s="15" t="s">
        <v>87</v>
      </c>
    </row>
    <row r="174" spans="2:65" s="1" customFormat="1" ht="21.75" customHeight="1">
      <c r="B174" s="30"/>
      <c r="C174" s="148" t="s">
        <v>193</v>
      </c>
      <c r="D174" s="148" t="s">
        <v>157</v>
      </c>
      <c r="E174" s="149" t="s">
        <v>225</v>
      </c>
      <c r="F174" s="150" t="s">
        <v>226</v>
      </c>
      <c r="G174" s="151" t="s">
        <v>152</v>
      </c>
      <c r="H174" s="152">
        <v>2</v>
      </c>
      <c r="I174" s="153"/>
      <c r="J174" s="154">
        <f>ROUND(I174*H174,2)</f>
        <v>0</v>
      </c>
      <c r="K174" s="150" t="s">
        <v>153</v>
      </c>
      <c r="L174" s="30"/>
      <c r="M174" s="155" t="s">
        <v>1</v>
      </c>
      <c r="N174" s="156" t="s">
        <v>42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155</v>
      </c>
      <c r="AT174" s="142" t="s">
        <v>157</v>
      </c>
      <c r="AU174" s="142" t="s">
        <v>87</v>
      </c>
      <c r="AY174" s="15" t="s">
        <v>146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85</v>
      </c>
      <c r="BK174" s="143">
        <f>ROUND(I174*H174,2)</f>
        <v>0</v>
      </c>
      <c r="BL174" s="15" t="s">
        <v>155</v>
      </c>
      <c r="BM174" s="142" t="s">
        <v>237</v>
      </c>
    </row>
    <row r="175" spans="2:65" s="1" customFormat="1" ht="10">
      <c r="B175" s="30"/>
      <c r="D175" s="144" t="s">
        <v>156</v>
      </c>
      <c r="F175" s="145" t="s">
        <v>226</v>
      </c>
      <c r="I175" s="146"/>
      <c r="L175" s="30"/>
      <c r="M175" s="147"/>
      <c r="T175" s="54"/>
      <c r="AT175" s="15" t="s">
        <v>156</v>
      </c>
      <c r="AU175" s="15" t="s">
        <v>87</v>
      </c>
    </row>
    <row r="176" spans="2:65" s="1" customFormat="1" ht="24.15" customHeight="1">
      <c r="B176" s="30"/>
      <c r="C176" s="130" t="s">
        <v>238</v>
      </c>
      <c r="D176" s="130" t="s">
        <v>149</v>
      </c>
      <c r="E176" s="131" t="s">
        <v>228</v>
      </c>
      <c r="F176" s="132" t="s">
        <v>229</v>
      </c>
      <c r="G176" s="133" t="s">
        <v>152</v>
      </c>
      <c r="H176" s="134">
        <v>1</v>
      </c>
      <c r="I176" s="135"/>
      <c r="J176" s="136">
        <f>ROUND(I176*H176,2)</f>
        <v>0</v>
      </c>
      <c r="K176" s="132" t="s">
        <v>153</v>
      </c>
      <c r="L176" s="137"/>
      <c r="M176" s="138" t="s">
        <v>1</v>
      </c>
      <c r="N176" s="139" t="s">
        <v>42</v>
      </c>
      <c r="P176" s="140">
        <f>O176*H176</f>
        <v>0</v>
      </c>
      <c r="Q176" s="140">
        <v>2.0000000000000002E-5</v>
      </c>
      <c r="R176" s="140">
        <f>Q176*H176</f>
        <v>2.0000000000000002E-5</v>
      </c>
      <c r="S176" s="140">
        <v>0</v>
      </c>
      <c r="T176" s="141">
        <f>S176*H176</f>
        <v>0</v>
      </c>
      <c r="AR176" s="142" t="s">
        <v>154</v>
      </c>
      <c r="AT176" s="142" t="s">
        <v>149</v>
      </c>
      <c r="AU176" s="142" t="s">
        <v>87</v>
      </c>
      <c r="AY176" s="15" t="s">
        <v>146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85</v>
      </c>
      <c r="BK176" s="143">
        <f>ROUND(I176*H176,2)</f>
        <v>0</v>
      </c>
      <c r="BL176" s="15" t="s">
        <v>155</v>
      </c>
      <c r="BM176" s="142" t="s">
        <v>241</v>
      </c>
    </row>
    <row r="177" spans="2:65" s="1" customFormat="1" ht="10">
      <c r="B177" s="30"/>
      <c r="D177" s="144" t="s">
        <v>156</v>
      </c>
      <c r="F177" s="145" t="s">
        <v>229</v>
      </c>
      <c r="I177" s="146"/>
      <c r="L177" s="30"/>
      <c r="M177" s="147"/>
      <c r="T177" s="54"/>
      <c r="AT177" s="15" t="s">
        <v>156</v>
      </c>
      <c r="AU177" s="15" t="s">
        <v>87</v>
      </c>
    </row>
    <row r="178" spans="2:65" s="1" customFormat="1" ht="24.15" customHeight="1">
      <c r="B178" s="30"/>
      <c r="C178" s="148" t="s">
        <v>196</v>
      </c>
      <c r="D178" s="148" t="s">
        <v>157</v>
      </c>
      <c r="E178" s="149" t="s">
        <v>232</v>
      </c>
      <c r="F178" s="150" t="s">
        <v>233</v>
      </c>
      <c r="G178" s="151" t="s">
        <v>152</v>
      </c>
      <c r="H178" s="152">
        <v>1</v>
      </c>
      <c r="I178" s="153"/>
      <c r="J178" s="154">
        <f>ROUND(I178*H178,2)</f>
        <v>0</v>
      </c>
      <c r="K178" s="150" t="s">
        <v>153</v>
      </c>
      <c r="L178" s="30"/>
      <c r="M178" s="155" t="s">
        <v>1</v>
      </c>
      <c r="N178" s="156" t="s">
        <v>42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155</v>
      </c>
      <c r="AT178" s="142" t="s">
        <v>157</v>
      </c>
      <c r="AU178" s="142" t="s">
        <v>87</v>
      </c>
      <c r="AY178" s="15" t="s">
        <v>146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85</v>
      </c>
      <c r="BK178" s="143">
        <f>ROUND(I178*H178,2)</f>
        <v>0</v>
      </c>
      <c r="BL178" s="15" t="s">
        <v>155</v>
      </c>
      <c r="BM178" s="142" t="s">
        <v>244</v>
      </c>
    </row>
    <row r="179" spans="2:65" s="1" customFormat="1" ht="18">
      <c r="B179" s="30"/>
      <c r="D179" s="144" t="s">
        <v>156</v>
      </c>
      <c r="F179" s="145" t="s">
        <v>233</v>
      </c>
      <c r="I179" s="146"/>
      <c r="L179" s="30"/>
      <c r="M179" s="147"/>
      <c r="T179" s="54"/>
      <c r="AT179" s="15" t="s">
        <v>156</v>
      </c>
      <c r="AU179" s="15" t="s">
        <v>87</v>
      </c>
    </row>
    <row r="180" spans="2:65" s="1" customFormat="1" ht="21.75" customHeight="1">
      <c r="B180" s="30"/>
      <c r="C180" s="148" t="s">
        <v>245</v>
      </c>
      <c r="D180" s="148" t="s">
        <v>157</v>
      </c>
      <c r="E180" s="149" t="s">
        <v>235</v>
      </c>
      <c r="F180" s="150" t="s">
        <v>236</v>
      </c>
      <c r="G180" s="151" t="s">
        <v>152</v>
      </c>
      <c r="H180" s="152">
        <v>1</v>
      </c>
      <c r="I180" s="153"/>
      <c r="J180" s="154">
        <f>ROUND(I180*H180,2)</f>
        <v>0</v>
      </c>
      <c r="K180" s="150" t="s">
        <v>153</v>
      </c>
      <c r="L180" s="30"/>
      <c r="M180" s="155" t="s">
        <v>1</v>
      </c>
      <c r="N180" s="156" t="s">
        <v>42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155</v>
      </c>
      <c r="AT180" s="142" t="s">
        <v>157</v>
      </c>
      <c r="AU180" s="142" t="s">
        <v>87</v>
      </c>
      <c r="AY180" s="15" t="s">
        <v>146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5" t="s">
        <v>85</v>
      </c>
      <c r="BK180" s="143">
        <f>ROUND(I180*H180,2)</f>
        <v>0</v>
      </c>
      <c r="BL180" s="15" t="s">
        <v>155</v>
      </c>
      <c r="BM180" s="142" t="s">
        <v>248</v>
      </c>
    </row>
    <row r="181" spans="2:65" s="1" customFormat="1" ht="10">
      <c r="B181" s="30"/>
      <c r="D181" s="144" t="s">
        <v>156</v>
      </c>
      <c r="F181" s="145" t="s">
        <v>236</v>
      </c>
      <c r="I181" s="146"/>
      <c r="L181" s="30"/>
      <c r="M181" s="147"/>
      <c r="T181" s="54"/>
      <c r="AT181" s="15" t="s">
        <v>156</v>
      </c>
      <c r="AU181" s="15" t="s">
        <v>87</v>
      </c>
    </row>
    <row r="182" spans="2:65" s="1" customFormat="1" ht="24.15" customHeight="1">
      <c r="B182" s="30"/>
      <c r="C182" s="148" t="s">
        <v>200</v>
      </c>
      <c r="D182" s="148" t="s">
        <v>157</v>
      </c>
      <c r="E182" s="149" t="s">
        <v>239</v>
      </c>
      <c r="F182" s="150" t="s">
        <v>240</v>
      </c>
      <c r="G182" s="151" t="s">
        <v>152</v>
      </c>
      <c r="H182" s="152">
        <v>2</v>
      </c>
      <c r="I182" s="153"/>
      <c r="J182" s="154">
        <f>ROUND(I182*H182,2)</f>
        <v>0</v>
      </c>
      <c r="K182" s="150" t="s">
        <v>1</v>
      </c>
      <c r="L182" s="30"/>
      <c r="M182" s="155" t="s">
        <v>1</v>
      </c>
      <c r="N182" s="156" t="s">
        <v>42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155</v>
      </c>
      <c r="AT182" s="142" t="s">
        <v>157</v>
      </c>
      <c r="AU182" s="142" t="s">
        <v>87</v>
      </c>
      <c r="AY182" s="15" t="s">
        <v>146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85</v>
      </c>
      <c r="BK182" s="143">
        <f>ROUND(I182*H182,2)</f>
        <v>0</v>
      </c>
      <c r="BL182" s="15" t="s">
        <v>155</v>
      </c>
      <c r="BM182" s="142" t="s">
        <v>252</v>
      </c>
    </row>
    <row r="183" spans="2:65" s="1" customFormat="1" ht="18">
      <c r="B183" s="30"/>
      <c r="D183" s="144" t="s">
        <v>156</v>
      </c>
      <c r="F183" s="145" t="s">
        <v>240</v>
      </c>
      <c r="I183" s="146"/>
      <c r="L183" s="30"/>
      <c r="M183" s="147"/>
      <c r="T183" s="54"/>
      <c r="AT183" s="15" t="s">
        <v>156</v>
      </c>
      <c r="AU183" s="15" t="s">
        <v>87</v>
      </c>
    </row>
    <row r="184" spans="2:65" s="1" customFormat="1" ht="24.15" customHeight="1">
      <c r="B184" s="30"/>
      <c r="C184" s="148" t="s">
        <v>253</v>
      </c>
      <c r="D184" s="148" t="s">
        <v>157</v>
      </c>
      <c r="E184" s="149" t="s">
        <v>242</v>
      </c>
      <c r="F184" s="150" t="s">
        <v>243</v>
      </c>
      <c r="G184" s="151" t="s">
        <v>152</v>
      </c>
      <c r="H184" s="152">
        <v>2</v>
      </c>
      <c r="I184" s="153"/>
      <c r="J184" s="154">
        <f>ROUND(I184*H184,2)</f>
        <v>0</v>
      </c>
      <c r="K184" s="150" t="s">
        <v>1</v>
      </c>
      <c r="L184" s="30"/>
      <c r="M184" s="155" t="s">
        <v>1</v>
      </c>
      <c r="N184" s="156" t="s">
        <v>42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155</v>
      </c>
      <c r="AT184" s="142" t="s">
        <v>157</v>
      </c>
      <c r="AU184" s="142" t="s">
        <v>87</v>
      </c>
      <c r="AY184" s="15" t="s">
        <v>146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5" t="s">
        <v>85</v>
      </c>
      <c r="BK184" s="143">
        <f>ROUND(I184*H184,2)</f>
        <v>0</v>
      </c>
      <c r="BL184" s="15" t="s">
        <v>155</v>
      </c>
      <c r="BM184" s="142" t="s">
        <v>256</v>
      </c>
    </row>
    <row r="185" spans="2:65" s="1" customFormat="1" ht="10">
      <c r="B185" s="30"/>
      <c r="D185" s="144" t="s">
        <v>156</v>
      </c>
      <c r="F185" s="145" t="s">
        <v>243</v>
      </c>
      <c r="I185" s="146"/>
      <c r="L185" s="30"/>
      <c r="M185" s="147"/>
      <c r="T185" s="54"/>
      <c r="AT185" s="15" t="s">
        <v>156</v>
      </c>
      <c r="AU185" s="15" t="s">
        <v>87</v>
      </c>
    </row>
    <row r="186" spans="2:65" s="1" customFormat="1" ht="33" customHeight="1">
      <c r="B186" s="30"/>
      <c r="C186" s="148" t="s">
        <v>203</v>
      </c>
      <c r="D186" s="148" t="s">
        <v>157</v>
      </c>
      <c r="E186" s="149" t="s">
        <v>246</v>
      </c>
      <c r="F186" s="150" t="s">
        <v>247</v>
      </c>
      <c r="G186" s="151" t="s">
        <v>163</v>
      </c>
      <c r="H186" s="152">
        <v>1</v>
      </c>
      <c r="I186" s="153"/>
      <c r="J186" s="154">
        <f>ROUND(I186*H186,2)</f>
        <v>0</v>
      </c>
      <c r="K186" s="150" t="s">
        <v>1</v>
      </c>
      <c r="L186" s="30"/>
      <c r="M186" s="155" t="s">
        <v>1</v>
      </c>
      <c r="N186" s="156" t="s">
        <v>42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155</v>
      </c>
      <c r="AT186" s="142" t="s">
        <v>157</v>
      </c>
      <c r="AU186" s="142" t="s">
        <v>87</v>
      </c>
      <c r="AY186" s="15" t="s">
        <v>146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5" t="s">
        <v>85</v>
      </c>
      <c r="BK186" s="143">
        <f>ROUND(I186*H186,2)</f>
        <v>0</v>
      </c>
      <c r="BL186" s="15" t="s">
        <v>155</v>
      </c>
      <c r="BM186" s="142" t="s">
        <v>260</v>
      </c>
    </row>
    <row r="187" spans="2:65" s="1" customFormat="1" ht="18">
      <c r="B187" s="30"/>
      <c r="D187" s="144" t="s">
        <v>156</v>
      </c>
      <c r="F187" s="145" t="s">
        <v>247</v>
      </c>
      <c r="I187" s="146"/>
      <c r="L187" s="30"/>
      <c r="M187" s="147"/>
      <c r="T187" s="54"/>
      <c r="AT187" s="15" t="s">
        <v>156</v>
      </c>
      <c r="AU187" s="15" t="s">
        <v>87</v>
      </c>
    </row>
    <row r="188" spans="2:65" s="1" customFormat="1" ht="33" customHeight="1">
      <c r="B188" s="30"/>
      <c r="C188" s="148" t="s">
        <v>264</v>
      </c>
      <c r="D188" s="148" t="s">
        <v>157</v>
      </c>
      <c r="E188" s="149" t="s">
        <v>249</v>
      </c>
      <c r="F188" s="150" t="s">
        <v>250</v>
      </c>
      <c r="G188" s="151" t="s">
        <v>251</v>
      </c>
      <c r="H188" s="152">
        <v>1</v>
      </c>
      <c r="I188" s="153"/>
      <c r="J188" s="154">
        <f>ROUND(I188*H188,2)</f>
        <v>0</v>
      </c>
      <c r="K188" s="150" t="s">
        <v>1</v>
      </c>
      <c r="L188" s="30"/>
      <c r="M188" s="155" t="s">
        <v>1</v>
      </c>
      <c r="N188" s="156" t="s">
        <v>42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155</v>
      </c>
      <c r="AT188" s="142" t="s">
        <v>157</v>
      </c>
      <c r="AU188" s="142" t="s">
        <v>87</v>
      </c>
      <c r="AY188" s="15" t="s">
        <v>146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85</v>
      </c>
      <c r="BK188" s="143">
        <f>ROUND(I188*H188,2)</f>
        <v>0</v>
      </c>
      <c r="BL188" s="15" t="s">
        <v>155</v>
      </c>
      <c r="BM188" s="142" t="s">
        <v>267</v>
      </c>
    </row>
    <row r="189" spans="2:65" s="1" customFormat="1" ht="18">
      <c r="B189" s="30"/>
      <c r="D189" s="144" t="s">
        <v>156</v>
      </c>
      <c r="F189" s="145" t="s">
        <v>250</v>
      </c>
      <c r="I189" s="146"/>
      <c r="L189" s="30"/>
      <c r="M189" s="147"/>
      <c r="T189" s="54"/>
      <c r="AT189" s="15" t="s">
        <v>156</v>
      </c>
      <c r="AU189" s="15" t="s">
        <v>87</v>
      </c>
    </row>
    <row r="190" spans="2:65" s="1" customFormat="1" ht="24.15" customHeight="1">
      <c r="B190" s="30"/>
      <c r="C190" s="148" t="s">
        <v>207</v>
      </c>
      <c r="D190" s="148" t="s">
        <v>157</v>
      </c>
      <c r="E190" s="149" t="s">
        <v>254</v>
      </c>
      <c r="F190" s="150" t="s">
        <v>255</v>
      </c>
      <c r="G190" s="151" t="s">
        <v>152</v>
      </c>
      <c r="H190" s="152">
        <v>1</v>
      </c>
      <c r="I190" s="153"/>
      <c r="J190" s="154">
        <f>ROUND(I190*H190,2)</f>
        <v>0</v>
      </c>
      <c r="K190" s="150" t="s">
        <v>1</v>
      </c>
      <c r="L190" s="30"/>
      <c r="M190" s="155" t="s">
        <v>1</v>
      </c>
      <c r="N190" s="156" t="s">
        <v>42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155</v>
      </c>
      <c r="AT190" s="142" t="s">
        <v>157</v>
      </c>
      <c r="AU190" s="142" t="s">
        <v>87</v>
      </c>
      <c r="AY190" s="15" t="s">
        <v>146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5" t="s">
        <v>85</v>
      </c>
      <c r="BK190" s="143">
        <f>ROUND(I190*H190,2)</f>
        <v>0</v>
      </c>
      <c r="BL190" s="15" t="s">
        <v>155</v>
      </c>
      <c r="BM190" s="142" t="s">
        <v>271</v>
      </c>
    </row>
    <row r="191" spans="2:65" s="1" customFormat="1" ht="10">
      <c r="B191" s="30"/>
      <c r="D191" s="144" t="s">
        <v>156</v>
      </c>
      <c r="F191" s="145" t="s">
        <v>255</v>
      </c>
      <c r="I191" s="146"/>
      <c r="L191" s="30"/>
      <c r="M191" s="147"/>
      <c r="T191" s="54"/>
      <c r="AT191" s="15" t="s">
        <v>156</v>
      </c>
      <c r="AU191" s="15" t="s">
        <v>87</v>
      </c>
    </row>
    <row r="192" spans="2:65" s="1" customFormat="1" ht="16.5" customHeight="1">
      <c r="B192" s="30"/>
      <c r="C192" s="130" t="s">
        <v>275</v>
      </c>
      <c r="D192" s="130" t="s">
        <v>149</v>
      </c>
      <c r="E192" s="131" t="s">
        <v>491</v>
      </c>
      <c r="F192" s="132" t="s">
        <v>492</v>
      </c>
      <c r="G192" s="133" t="s">
        <v>152</v>
      </c>
      <c r="H192" s="134">
        <v>1</v>
      </c>
      <c r="I192" s="135"/>
      <c r="J192" s="136">
        <f>ROUND(I192*H192,2)</f>
        <v>0</v>
      </c>
      <c r="K192" s="132" t="s">
        <v>1</v>
      </c>
      <c r="L192" s="137"/>
      <c r="M192" s="138" t="s">
        <v>1</v>
      </c>
      <c r="N192" s="139" t="s">
        <v>42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154</v>
      </c>
      <c r="AT192" s="142" t="s">
        <v>149</v>
      </c>
      <c r="AU192" s="142" t="s">
        <v>87</v>
      </c>
      <c r="AY192" s="15" t="s">
        <v>146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5" t="s">
        <v>85</v>
      </c>
      <c r="BK192" s="143">
        <f>ROUND(I192*H192,2)</f>
        <v>0</v>
      </c>
      <c r="BL192" s="15" t="s">
        <v>155</v>
      </c>
      <c r="BM192" s="142" t="s">
        <v>276</v>
      </c>
    </row>
    <row r="193" spans="2:65" s="1" customFormat="1" ht="10">
      <c r="B193" s="30"/>
      <c r="D193" s="144" t="s">
        <v>156</v>
      </c>
      <c r="F193" s="145" t="s">
        <v>492</v>
      </c>
      <c r="I193" s="146"/>
      <c r="L193" s="30"/>
      <c r="M193" s="147"/>
      <c r="T193" s="54"/>
      <c r="AT193" s="15" t="s">
        <v>156</v>
      </c>
      <c r="AU193" s="15" t="s">
        <v>87</v>
      </c>
    </row>
    <row r="194" spans="2:65" s="1" customFormat="1" ht="16.5" customHeight="1">
      <c r="B194" s="30"/>
      <c r="C194" s="130" t="s">
        <v>210</v>
      </c>
      <c r="D194" s="130" t="s">
        <v>149</v>
      </c>
      <c r="E194" s="131" t="s">
        <v>521</v>
      </c>
      <c r="F194" s="132" t="s">
        <v>522</v>
      </c>
      <c r="G194" s="133" t="s">
        <v>152</v>
      </c>
      <c r="H194" s="134">
        <v>1</v>
      </c>
      <c r="I194" s="135"/>
      <c r="J194" s="136">
        <f>ROUND(I194*H194,2)</f>
        <v>0</v>
      </c>
      <c r="K194" s="132" t="s">
        <v>1</v>
      </c>
      <c r="L194" s="137"/>
      <c r="M194" s="138" t="s">
        <v>1</v>
      </c>
      <c r="N194" s="139" t="s">
        <v>42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154</v>
      </c>
      <c r="AT194" s="142" t="s">
        <v>149</v>
      </c>
      <c r="AU194" s="142" t="s">
        <v>87</v>
      </c>
      <c r="AY194" s="15" t="s">
        <v>146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5" t="s">
        <v>85</v>
      </c>
      <c r="BK194" s="143">
        <f>ROUND(I194*H194,2)</f>
        <v>0</v>
      </c>
      <c r="BL194" s="15" t="s">
        <v>155</v>
      </c>
      <c r="BM194" s="142" t="s">
        <v>277</v>
      </c>
    </row>
    <row r="195" spans="2:65" s="1" customFormat="1" ht="10">
      <c r="B195" s="30"/>
      <c r="D195" s="144" t="s">
        <v>156</v>
      </c>
      <c r="F195" s="145" t="s">
        <v>522</v>
      </c>
      <c r="I195" s="146"/>
      <c r="L195" s="30"/>
      <c r="M195" s="147"/>
      <c r="T195" s="54"/>
      <c r="AT195" s="15" t="s">
        <v>156</v>
      </c>
      <c r="AU195" s="15" t="s">
        <v>87</v>
      </c>
    </row>
    <row r="196" spans="2:65" s="1" customFormat="1" ht="24.15" customHeight="1">
      <c r="B196" s="30"/>
      <c r="C196" s="148" t="s">
        <v>278</v>
      </c>
      <c r="D196" s="148" t="s">
        <v>157</v>
      </c>
      <c r="E196" s="149" t="s">
        <v>493</v>
      </c>
      <c r="F196" s="150" t="s">
        <v>494</v>
      </c>
      <c r="G196" s="151" t="s">
        <v>152</v>
      </c>
      <c r="H196" s="152">
        <v>1</v>
      </c>
      <c r="I196" s="153"/>
      <c r="J196" s="154">
        <f>ROUND(I196*H196,2)</f>
        <v>0</v>
      </c>
      <c r="K196" s="150" t="s">
        <v>153</v>
      </c>
      <c r="L196" s="30"/>
      <c r="M196" s="155" t="s">
        <v>1</v>
      </c>
      <c r="N196" s="156" t="s">
        <v>42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155</v>
      </c>
      <c r="AT196" s="142" t="s">
        <v>157</v>
      </c>
      <c r="AU196" s="142" t="s">
        <v>87</v>
      </c>
      <c r="AY196" s="15" t="s">
        <v>146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5" t="s">
        <v>85</v>
      </c>
      <c r="BK196" s="143">
        <f>ROUND(I196*H196,2)</f>
        <v>0</v>
      </c>
      <c r="BL196" s="15" t="s">
        <v>155</v>
      </c>
      <c r="BM196" s="142" t="s">
        <v>279</v>
      </c>
    </row>
    <row r="197" spans="2:65" s="1" customFormat="1" ht="18">
      <c r="B197" s="30"/>
      <c r="D197" s="144" t="s">
        <v>156</v>
      </c>
      <c r="F197" s="145" t="s">
        <v>494</v>
      </c>
      <c r="I197" s="146"/>
      <c r="L197" s="30"/>
      <c r="M197" s="147"/>
      <c r="T197" s="54"/>
      <c r="AT197" s="15" t="s">
        <v>156</v>
      </c>
      <c r="AU197" s="15" t="s">
        <v>87</v>
      </c>
    </row>
    <row r="198" spans="2:65" s="1" customFormat="1" ht="16.5" customHeight="1">
      <c r="B198" s="30"/>
      <c r="C198" s="148" t="s">
        <v>214</v>
      </c>
      <c r="D198" s="148" t="s">
        <v>157</v>
      </c>
      <c r="E198" s="149" t="s">
        <v>257</v>
      </c>
      <c r="F198" s="150" t="s">
        <v>258</v>
      </c>
      <c r="G198" s="151" t="s">
        <v>259</v>
      </c>
      <c r="H198" s="152">
        <v>1</v>
      </c>
      <c r="I198" s="153"/>
      <c r="J198" s="154">
        <f>ROUND(I198*H198,2)</f>
        <v>0</v>
      </c>
      <c r="K198" s="150" t="s">
        <v>153</v>
      </c>
      <c r="L198" s="30"/>
      <c r="M198" s="155" t="s">
        <v>1</v>
      </c>
      <c r="N198" s="156" t="s">
        <v>42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155</v>
      </c>
      <c r="AT198" s="142" t="s">
        <v>157</v>
      </c>
      <c r="AU198" s="142" t="s">
        <v>87</v>
      </c>
      <c r="AY198" s="15" t="s">
        <v>146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5" t="s">
        <v>85</v>
      </c>
      <c r="BK198" s="143">
        <f>ROUND(I198*H198,2)</f>
        <v>0</v>
      </c>
      <c r="BL198" s="15" t="s">
        <v>155</v>
      </c>
      <c r="BM198" s="142" t="s">
        <v>280</v>
      </c>
    </row>
    <row r="199" spans="2:65" s="1" customFormat="1" ht="10">
      <c r="B199" s="30"/>
      <c r="D199" s="144" t="s">
        <v>156</v>
      </c>
      <c r="F199" s="145" t="s">
        <v>258</v>
      </c>
      <c r="I199" s="146"/>
      <c r="L199" s="30"/>
      <c r="M199" s="147"/>
      <c r="T199" s="54"/>
      <c r="AT199" s="15" t="s">
        <v>156</v>
      </c>
      <c r="AU199" s="15" t="s">
        <v>87</v>
      </c>
    </row>
    <row r="200" spans="2:65" s="12" customFormat="1" ht="10">
      <c r="B200" s="157"/>
      <c r="D200" s="144" t="s">
        <v>261</v>
      </c>
      <c r="E200" s="158" t="s">
        <v>1</v>
      </c>
      <c r="F200" s="159" t="s">
        <v>262</v>
      </c>
      <c r="H200" s="160">
        <v>1</v>
      </c>
      <c r="I200" s="161"/>
      <c r="L200" s="157"/>
      <c r="M200" s="162"/>
      <c r="T200" s="163"/>
      <c r="AT200" s="158" t="s">
        <v>261</v>
      </c>
      <c r="AU200" s="158" t="s">
        <v>87</v>
      </c>
      <c r="AV200" s="12" t="s">
        <v>87</v>
      </c>
      <c r="AW200" s="12" t="s">
        <v>33</v>
      </c>
      <c r="AX200" s="12" t="s">
        <v>77</v>
      </c>
      <c r="AY200" s="158" t="s">
        <v>146</v>
      </c>
    </row>
    <row r="201" spans="2:65" s="13" customFormat="1" ht="10">
      <c r="B201" s="164"/>
      <c r="D201" s="144" t="s">
        <v>261</v>
      </c>
      <c r="E201" s="165" t="s">
        <v>1</v>
      </c>
      <c r="F201" s="166" t="s">
        <v>263</v>
      </c>
      <c r="H201" s="167">
        <v>1</v>
      </c>
      <c r="I201" s="168"/>
      <c r="L201" s="164"/>
      <c r="M201" s="169"/>
      <c r="T201" s="170"/>
      <c r="AT201" s="165" t="s">
        <v>261</v>
      </c>
      <c r="AU201" s="165" t="s">
        <v>87</v>
      </c>
      <c r="AV201" s="13" t="s">
        <v>155</v>
      </c>
      <c r="AW201" s="13" t="s">
        <v>33</v>
      </c>
      <c r="AX201" s="13" t="s">
        <v>85</v>
      </c>
      <c r="AY201" s="165" t="s">
        <v>146</v>
      </c>
    </row>
    <row r="202" spans="2:65" s="1" customFormat="1" ht="24.15" customHeight="1">
      <c r="B202" s="30"/>
      <c r="C202" s="148" t="s">
        <v>281</v>
      </c>
      <c r="D202" s="148" t="s">
        <v>157</v>
      </c>
      <c r="E202" s="149" t="s">
        <v>265</v>
      </c>
      <c r="F202" s="150" t="s">
        <v>266</v>
      </c>
      <c r="G202" s="151" t="s">
        <v>259</v>
      </c>
      <c r="H202" s="152">
        <v>1</v>
      </c>
      <c r="I202" s="153"/>
      <c r="J202" s="154">
        <f>ROUND(I202*H202,2)</f>
        <v>0</v>
      </c>
      <c r="K202" s="150" t="s">
        <v>153</v>
      </c>
      <c r="L202" s="30"/>
      <c r="M202" s="155" t="s">
        <v>1</v>
      </c>
      <c r="N202" s="156" t="s">
        <v>42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155</v>
      </c>
      <c r="AT202" s="142" t="s">
        <v>157</v>
      </c>
      <c r="AU202" s="142" t="s">
        <v>87</v>
      </c>
      <c r="AY202" s="15" t="s">
        <v>146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5" t="s">
        <v>85</v>
      </c>
      <c r="BK202" s="143">
        <f>ROUND(I202*H202,2)</f>
        <v>0</v>
      </c>
      <c r="BL202" s="15" t="s">
        <v>155</v>
      </c>
      <c r="BM202" s="142" t="s">
        <v>284</v>
      </c>
    </row>
    <row r="203" spans="2:65" s="1" customFormat="1" ht="10">
      <c r="B203" s="30"/>
      <c r="D203" s="144" t="s">
        <v>156</v>
      </c>
      <c r="F203" s="145" t="s">
        <v>266</v>
      </c>
      <c r="I203" s="146"/>
      <c r="L203" s="30"/>
      <c r="M203" s="147"/>
      <c r="T203" s="54"/>
      <c r="AT203" s="15" t="s">
        <v>156</v>
      </c>
      <c r="AU203" s="15" t="s">
        <v>87</v>
      </c>
    </row>
    <row r="204" spans="2:65" s="12" customFormat="1" ht="20">
      <c r="B204" s="157"/>
      <c r="D204" s="144" t="s">
        <v>261</v>
      </c>
      <c r="E204" s="158" t="s">
        <v>1</v>
      </c>
      <c r="F204" s="159" t="s">
        <v>495</v>
      </c>
      <c r="H204" s="160">
        <v>1</v>
      </c>
      <c r="I204" s="161"/>
      <c r="L204" s="157"/>
      <c r="M204" s="162"/>
      <c r="T204" s="163"/>
      <c r="AT204" s="158" t="s">
        <v>261</v>
      </c>
      <c r="AU204" s="158" t="s">
        <v>87</v>
      </c>
      <c r="AV204" s="12" t="s">
        <v>87</v>
      </c>
      <c r="AW204" s="12" t="s">
        <v>33</v>
      </c>
      <c r="AX204" s="12" t="s">
        <v>77</v>
      </c>
      <c r="AY204" s="158" t="s">
        <v>146</v>
      </c>
    </row>
    <row r="205" spans="2:65" s="13" customFormat="1" ht="10">
      <c r="B205" s="164"/>
      <c r="D205" s="144" t="s">
        <v>261</v>
      </c>
      <c r="E205" s="165" t="s">
        <v>1</v>
      </c>
      <c r="F205" s="166" t="s">
        <v>263</v>
      </c>
      <c r="H205" s="167">
        <v>1</v>
      </c>
      <c r="I205" s="168"/>
      <c r="L205" s="164"/>
      <c r="M205" s="169"/>
      <c r="T205" s="170"/>
      <c r="AT205" s="165" t="s">
        <v>261</v>
      </c>
      <c r="AU205" s="165" t="s">
        <v>87</v>
      </c>
      <c r="AV205" s="13" t="s">
        <v>155</v>
      </c>
      <c r="AW205" s="13" t="s">
        <v>33</v>
      </c>
      <c r="AX205" s="13" t="s">
        <v>85</v>
      </c>
      <c r="AY205" s="165" t="s">
        <v>146</v>
      </c>
    </row>
    <row r="206" spans="2:65" s="1" customFormat="1" ht="24.15" customHeight="1">
      <c r="B206" s="30"/>
      <c r="C206" s="148" t="s">
        <v>217</v>
      </c>
      <c r="D206" s="148" t="s">
        <v>157</v>
      </c>
      <c r="E206" s="149" t="s">
        <v>269</v>
      </c>
      <c r="F206" s="150" t="s">
        <v>270</v>
      </c>
      <c r="G206" s="151" t="s">
        <v>259</v>
      </c>
      <c r="H206" s="152">
        <v>1</v>
      </c>
      <c r="I206" s="153"/>
      <c r="J206" s="154">
        <f>ROUND(I206*H206,2)</f>
        <v>0</v>
      </c>
      <c r="K206" s="150" t="s">
        <v>153</v>
      </c>
      <c r="L206" s="30"/>
      <c r="M206" s="155" t="s">
        <v>1</v>
      </c>
      <c r="N206" s="156" t="s">
        <v>42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155</v>
      </c>
      <c r="AT206" s="142" t="s">
        <v>157</v>
      </c>
      <c r="AU206" s="142" t="s">
        <v>87</v>
      </c>
      <c r="AY206" s="15" t="s">
        <v>146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85</v>
      </c>
      <c r="BK206" s="143">
        <f>ROUND(I206*H206,2)</f>
        <v>0</v>
      </c>
      <c r="BL206" s="15" t="s">
        <v>155</v>
      </c>
      <c r="BM206" s="142" t="s">
        <v>287</v>
      </c>
    </row>
    <row r="207" spans="2:65" s="1" customFormat="1" ht="10">
      <c r="B207" s="30"/>
      <c r="D207" s="144" t="s">
        <v>156</v>
      </c>
      <c r="F207" s="145" t="s">
        <v>270</v>
      </c>
      <c r="I207" s="146"/>
      <c r="L207" s="30"/>
      <c r="M207" s="147"/>
      <c r="T207" s="54"/>
      <c r="AT207" s="15" t="s">
        <v>156</v>
      </c>
      <c r="AU207" s="15" t="s">
        <v>87</v>
      </c>
    </row>
    <row r="208" spans="2:65" s="12" customFormat="1" ht="10">
      <c r="B208" s="157"/>
      <c r="D208" s="144" t="s">
        <v>261</v>
      </c>
      <c r="E208" s="158" t="s">
        <v>1</v>
      </c>
      <c r="F208" s="159" t="s">
        <v>272</v>
      </c>
      <c r="H208" s="160">
        <v>1</v>
      </c>
      <c r="I208" s="161"/>
      <c r="L208" s="157"/>
      <c r="M208" s="162"/>
      <c r="T208" s="163"/>
      <c r="AT208" s="158" t="s">
        <v>261</v>
      </c>
      <c r="AU208" s="158" t="s">
        <v>87</v>
      </c>
      <c r="AV208" s="12" t="s">
        <v>87</v>
      </c>
      <c r="AW208" s="12" t="s">
        <v>33</v>
      </c>
      <c r="AX208" s="12" t="s">
        <v>77</v>
      </c>
      <c r="AY208" s="158" t="s">
        <v>146</v>
      </c>
    </row>
    <row r="209" spans="2:65" s="13" customFormat="1" ht="10">
      <c r="B209" s="164"/>
      <c r="D209" s="144" t="s">
        <v>261</v>
      </c>
      <c r="E209" s="165" t="s">
        <v>1</v>
      </c>
      <c r="F209" s="166" t="s">
        <v>263</v>
      </c>
      <c r="H209" s="167">
        <v>1</v>
      </c>
      <c r="I209" s="168"/>
      <c r="L209" s="164"/>
      <c r="M209" s="169"/>
      <c r="T209" s="170"/>
      <c r="AT209" s="165" t="s">
        <v>261</v>
      </c>
      <c r="AU209" s="165" t="s">
        <v>87</v>
      </c>
      <c r="AV209" s="13" t="s">
        <v>155</v>
      </c>
      <c r="AW209" s="13" t="s">
        <v>33</v>
      </c>
      <c r="AX209" s="13" t="s">
        <v>85</v>
      </c>
      <c r="AY209" s="165" t="s">
        <v>146</v>
      </c>
    </row>
    <row r="210" spans="2:65" s="11" customFormat="1" ht="22.75" customHeight="1">
      <c r="B210" s="118"/>
      <c r="D210" s="119" t="s">
        <v>76</v>
      </c>
      <c r="E210" s="128" t="s">
        <v>295</v>
      </c>
      <c r="F210" s="128" t="s">
        <v>296</v>
      </c>
      <c r="I210" s="121"/>
      <c r="J210" s="129">
        <f>BK210</f>
        <v>0</v>
      </c>
      <c r="L210" s="118"/>
      <c r="M210" s="123"/>
      <c r="P210" s="124">
        <f>SUM(P211:P282)</f>
        <v>0</v>
      </c>
      <c r="R210" s="124">
        <f>SUM(R211:R282)</f>
        <v>6.9630000000000011E-2</v>
      </c>
      <c r="T210" s="125">
        <f>SUM(T211:T282)</f>
        <v>0.21205000000000002</v>
      </c>
      <c r="AR210" s="119" t="s">
        <v>85</v>
      </c>
      <c r="AT210" s="126" t="s">
        <v>76</v>
      </c>
      <c r="AU210" s="126" t="s">
        <v>85</v>
      </c>
      <c r="AY210" s="119" t="s">
        <v>146</v>
      </c>
      <c r="BK210" s="127">
        <f>SUM(BK211:BK282)</f>
        <v>0</v>
      </c>
    </row>
    <row r="211" spans="2:65" s="1" customFormat="1" ht="24.15" customHeight="1">
      <c r="B211" s="30"/>
      <c r="C211" s="130" t="s">
        <v>288</v>
      </c>
      <c r="D211" s="130" t="s">
        <v>149</v>
      </c>
      <c r="E211" s="131" t="s">
        <v>496</v>
      </c>
      <c r="F211" s="132" t="s">
        <v>497</v>
      </c>
      <c r="G211" s="133" t="s">
        <v>299</v>
      </c>
      <c r="H211" s="134">
        <v>100</v>
      </c>
      <c r="I211" s="135"/>
      <c r="J211" s="136">
        <f>ROUND(I211*H211,2)</f>
        <v>0</v>
      </c>
      <c r="K211" s="132" t="s">
        <v>153</v>
      </c>
      <c r="L211" s="137"/>
      <c r="M211" s="138" t="s">
        <v>1</v>
      </c>
      <c r="N211" s="139" t="s">
        <v>42</v>
      </c>
      <c r="P211" s="140">
        <f>O211*H211</f>
        <v>0</v>
      </c>
      <c r="Q211" s="140">
        <v>5.0000000000000002E-5</v>
      </c>
      <c r="R211" s="140">
        <f>Q211*H211</f>
        <v>5.0000000000000001E-3</v>
      </c>
      <c r="S211" s="140">
        <v>0</v>
      </c>
      <c r="T211" s="141">
        <f>S211*H211</f>
        <v>0</v>
      </c>
      <c r="AR211" s="142" t="s">
        <v>154</v>
      </c>
      <c r="AT211" s="142" t="s">
        <v>149</v>
      </c>
      <c r="AU211" s="142" t="s">
        <v>87</v>
      </c>
      <c r="AY211" s="15" t="s">
        <v>146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85</v>
      </c>
      <c r="BK211" s="143">
        <f>ROUND(I211*H211,2)</f>
        <v>0</v>
      </c>
      <c r="BL211" s="15" t="s">
        <v>155</v>
      </c>
      <c r="BM211" s="142" t="s">
        <v>289</v>
      </c>
    </row>
    <row r="212" spans="2:65" s="1" customFormat="1" ht="18">
      <c r="B212" s="30"/>
      <c r="D212" s="144" t="s">
        <v>156</v>
      </c>
      <c r="F212" s="145" t="s">
        <v>497</v>
      </c>
      <c r="I212" s="146"/>
      <c r="L212" s="30"/>
      <c r="M212" s="147"/>
      <c r="T212" s="54"/>
      <c r="AT212" s="15" t="s">
        <v>156</v>
      </c>
      <c r="AU212" s="15" t="s">
        <v>87</v>
      </c>
    </row>
    <row r="213" spans="2:65" s="1" customFormat="1" ht="24.15" customHeight="1">
      <c r="B213" s="30"/>
      <c r="C213" s="130" t="s">
        <v>220</v>
      </c>
      <c r="D213" s="130" t="s">
        <v>149</v>
      </c>
      <c r="E213" s="131" t="s">
        <v>498</v>
      </c>
      <c r="F213" s="132" t="s">
        <v>499</v>
      </c>
      <c r="G213" s="133" t="s">
        <v>299</v>
      </c>
      <c r="H213" s="134">
        <v>30</v>
      </c>
      <c r="I213" s="135"/>
      <c r="J213" s="136">
        <f>ROUND(I213*H213,2)</f>
        <v>0</v>
      </c>
      <c r="K213" s="132" t="s">
        <v>153</v>
      </c>
      <c r="L213" s="137"/>
      <c r="M213" s="138" t="s">
        <v>1</v>
      </c>
      <c r="N213" s="139" t="s">
        <v>42</v>
      </c>
      <c r="P213" s="140">
        <f>O213*H213</f>
        <v>0</v>
      </c>
      <c r="Q213" s="140">
        <v>4.0000000000000003E-5</v>
      </c>
      <c r="R213" s="140">
        <f>Q213*H213</f>
        <v>1.2000000000000001E-3</v>
      </c>
      <c r="S213" s="140">
        <v>0</v>
      </c>
      <c r="T213" s="141">
        <f>S213*H213</f>
        <v>0</v>
      </c>
      <c r="AR213" s="142" t="s">
        <v>154</v>
      </c>
      <c r="AT213" s="142" t="s">
        <v>149</v>
      </c>
      <c r="AU213" s="142" t="s">
        <v>87</v>
      </c>
      <c r="AY213" s="15" t="s">
        <v>146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85</v>
      </c>
      <c r="BK213" s="143">
        <f>ROUND(I213*H213,2)</f>
        <v>0</v>
      </c>
      <c r="BL213" s="15" t="s">
        <v>155</v>
      </c>
      <c r="BM213" s="142" t="s">
        <v>290</v>
      </c>
    </row>
    <row r="214" spans="2:65" s="1" customFormat="1" ht="10">
      <c r="B214" s="30"/>
      <c r="D214" s="144" t="s">
        <v>156</v>
      </c>
      <c r="F214" s="145" t="s">
        <v>499</v>
      </c>
      <c r="I214" s="146"/>
      <c r="L214" s="30"/>
      <c r="M214" s="147"/>
      <c r="T214" s="54"/>
      <c r="AT214" s="15" t="s">
        <v>156</v>
      </c>
      <c r="AU214" s="15" t="s">
        <v>87</v>
      </c>
    </row>
    <row r="215" spans="2:65" s="1" customFormat="1" ht="16.5" customHeight="1">
      <c r="B215" s="30"/>
      <c r="C215" s="130" t="s">
        <v>292</v>
      </c>
      <c r="D215" s="130" t="s">
        <v>149</v>
      </c>
      <c r="E215" s="131" t="s">
        <v>500</v>
      </c>
      <c r="F215" s="132" t="s">
        <v>501</v>
      </c>
      <c r="G215" s="133" t="s">
        <v>299</v>
      </c>
      <c r="H215" s="134">
        <v>20</v>
      </c>
      <c r="I215" s="135"/>
      <c r="J215" s="136">
        <f>ROUND(I215*H215,2)</f>
        <v>0</v>
      </c>
      <c r="K215" s="132" t="s">
        <v>1</v>
      </c>
      <c r="L215" s="137"/>
      <c r="M215" s="138" t="s">
        <v>1</v>
      </c>
      <c r="N215" s="139" t="s">
        <v>42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154</v>
      </c>
      <c r="AT215" s="142" t="s">
        <v>149</v>
      </c>
      <c r="AU215" s="142" t="s">
        <v>87</v>
      </c>
      <c r="AY215" s="15" t="s">
        <v>146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5" t="s">
        <v>85</v>
      </c>
      <c r="BK215" s="143">
        <f>ROUND(I215*H215,2)</f>
        <v>0</v>
      </c>
      <c r="BL215" s="15" t="s">
        <v>155</v>
      </c>
      <c r="BM215" s="142" t="s">
        <v>293</v>
      </c>
    </row>
    <row r="216" spans="2:65" s="1" customFormat="1" ht="10">
      <c r="B216" s="30"/>
      <c r="D216" s="144" t="s">
        <v>156</v>
      </c>
      <c r="F216" s="145" t="s">
        <v>501</v>
      </c>
      <c r="I216" s="146"/>
      <c r="L216" s="30"/>
      <c r="M216" s="147"/>
      <c r="T216" s="54"/>
      <c r="AT216" s="15" t="s">
        <v>156</v>
      </c>
      <c r="AU216" s="15" t="s">
        <v>87</v>
      </c>
    </row>
    <row r="217" spans="2:65" s="1" customFormat="1" ht="33" customHeight="1">
      <c r="B217" s="30"/>
      <c r="C217" s="130" t="s">
        <v>223</v>
      </c>
      <c r="D217" s="130" t="s">
        <v>149</v>
      </c>
      <c r="E217" s="131" t="s">
        <v>502</v>
      </c>
      <c r="F217" s="132" t="s">
        <v>503</v>
      </c>
      <c r="G217" s="133" t="s">
        <v>299</v>
      </c>
      <c r="H217" s="134">
        <v>20</v>
      </c>
      <c r="I217" s="135"/>
      <c r="J217" s="136">
        <f>ROUND(I217*H217,2)</f>
        <v>0</v>
      </c>
      <c r="K217" s="132" t="s">
        <v>1</v>
      </c>
      <c r="L217" s="137"/>
      <c r="M217" s="138" t="s">
        <v>1</v>
      </c>
      <c r="N217" s="139" t="s">
        <v>42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154</v>
      </c>
      <c r="AT217" s="142" t="s">
        <v>149</v>
      </c>
      <c r="AU217" s="142" t="s">
        <v>87</v>
      </c>
      <c r="AY217" s="15" t="s">
        <v>146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85</v>
      </c>
      <c r="BK217" s="143">
        <f>ROUND(I217*H217,2)</f>
        <v>0</v>
      </c>
      <c r="BL217" s="15" t="s">
        <v>155</v>
      </c>
      <c r="BM217" s="142" t="s">
        <v>300</v>
      </c>
    </row>
    <row r="218" spans="2:65" s="1" customFormat="1" ht="18">
      <c r="B218" s="30"/>
      <c r="D218" s="144" t="s">
        <v>156</v>
      </c>
      <c r="F218" s="145" t="s">
        <v>503</v>
      </c>
      <c r="I218" s="146"/>
      <c r="L218" s="30"/>
      <c r="M218" s="147"/>
      <c r="T218" s="54"/>
      <c r="AT218" s="15" t="s">
        <v>156</v>
      </c>
      <c r="AU218" s="15" t="s">
        <v>87</v>
      </c>
    </row>
    <row r="219" spans="2:65" s="1" customFormat="1" ht="21.75" customHeight="1">
      <c r="B219" s="30"/>
      <c r="C219" s="148" t="s">
        <v>301</v>
      </c>
      <c r="D219" s="148" t="s">
        <v>157</v>
      </c>
      <c r="E219" s="149" t="s">
        <v>309</v>
      </c>
      <c r="F219" s="150" t="s">
        <v>310</v>
      </c>
      <c r="G219" s="151" t="s">
        <v>299</v>
      </c>
      <c r="H219" s="152">
        <v>170</v>
      </c>
      <c r="I219" s="153"/>
      <c r="J219" s="154">
        <f>ROUND(I219*H219,2)</f>
        <v>0</v>
      </c>
      <c r="K219" s="150" t="s">
        <v>153</v>
      </c>
      <c r="L219" s="30"/>
      <c r="M219" s="155" t="s">
        <v>1</v>
      </c>
      <c r="N219" s="156" t="s">
        <v>42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155</v>
      </c>
      <c r="AT219" s="142" t="s">
        <v>157</v>
      </c>
      <c r="AU219" s="142" t="s">
        <v>87</v>
      </c>
      <c r="AY219" s="15" t="s">
        <v>146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85</v>
      </c>
      <c r="BK219" s="143">
        <f>ROUND(I219*H219,2)</f>
        <v>0</v>
      </c>
      <c r="BL219" s="15" t="s">
        <v>155</v>
      </c>
      <c r="BM219" s="142" t="s">
        <v>304</v>
      </c>
    </row>
    <row r="220" spans="2:65" s="1" customFormat="1" ht="10">
      <c r="B220" s="30"/>
      <c r="D220" s="144" t="s">
        <v>156</v>
      </c>
      <c r="F220" s="145" t="s">
        <v>310</v>
      </c>
      <c r="I220" s="146"/>
      <c r="L220" s="30"/>
      <c r="M220" s="147"/>
      <c r="T220" s="54"/>
      <c r="AT220" s="15" t="s">
        <v>156</v>
      </c>
      <c r="AU220" s="15" t="s">
        <v>87</v>
      </c>
    </row>
    <row r="221" spans="2:65" s="1" customFormat="1" ht="33" customHeight="1">
      <c r="B221" s="30"/>
      <c r="C221" s="130" t="s">
        <v>227</v>
      </c>
      <c r="D221" s="130" t="s">
        <v>149</v>
      </c>
      <c r="E221" s="131" t="s">
        <v>504</v>
      </c>
      <c r="F221" s="132" t="s">
        <v>505</v>
      </c>
      <c r="G221" s="133" t="s">
        <v>299</v>
      </c>
      <c r="H221" s="134">
        <v>30</v>
      </c>
      <c r="I221" s="135"/>
      <c r="J221" s="136">
        <f>ROUND(I221*H221,2)</f>
        <v>0</v>
      </c>
      <c r="K221" s="132" t="s">
        <v>153</v>
      </c>
      <c r="L221" s="137"/>
      <c r="M221" s="138" t="s">
        <v>1</v>
      </c>
      <c r="N221" s="139" t="s">
        <v>42</v>
      </c>
      <c r="P221" s="140">
        <f>O221*H221</f>
        <v>0</v>
      </c>
      <c r="Q221" s="140">
        <v>8.0000000000000007E-5</v>
      </c>
      <c r="R221" s="140">
        <f>Q221*H221</f>
        <v>2.4000000000000002E-3</v>
      </c>
      <c r="S221" s="140">
        <v>0</v>
      </c>
      <c r="T221" s="141">
        <f>S221*H221</f>
        <v>0</v>
      </c>
      <c r="AR221" s="142" t="s">
        <v>154</v>
      </c>
      <c r="AT221" s="142" t="s">
        <v>149</v>
      </c>
      <c r="AU221" s="142" t="s">
        <v>87</v>
      </c>
      <c r="AY221" s="15" t="s">
        <v>146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85</v>
      </c>
      <c r="BK221" s="143">
        <f>ROUND(I221*H221,2)</f>
        <v>0</v>
      </c>
      <c r="BL221" s="15" t="s">
        <v>155</v>
      </c>
      <c r="BM221" s="142" t="s">
        <v>307</v>
      </c>
    </row>
    <row r="222" spans="2:65" s="1" customFormat="1" ht="18">
      <c r="B222" s="30"/>
      <c r="D222" s="144" t="s">
        <v>156</v>
      </c>
      <c r="F222" s="145" t="s">
        <v>505</v>
      </c>
      <c r="I222" s="146"/>
      <c r="L222" s="30"/>
      <c r="M222" s="147"/>
      <c r="T222" s="54"/>
      <c r="AT222" s="15" t="s">
        <v>156</v>
      </c>
      <c r="AU222" s="15" t="s">
        <v>87</v>
      </c>
    </row>
    <row r="223" spans="2:65" s="1" customFormat="1" ht="33" customHeight="1">
      <c r="B223" s="30"/>
      <c r="C223" s="130" t="s">
        <v>308</v>
      </c>
      <c r="D223" s="130" t="s">
        <v>149</v>
      </c>
      <c r="E223" s="131" t="s">
        <v>523</v>
      </c>
      <c r="F223" s="132" t="s">
        <v>524</v>
      </c>
      <c r="G223" s="133" t="s">
        <v>299</v>
      </c>
      <c r="H223" s="134">
        <v>170</v>
      </c>
      <c r="I223" s="135"/>
      <c r="J223" s="136">
        <f>ROUND(I223*H223,2)</f>
        <v>0</v>
      </c>
      <c r="K223" s="132" t="s">
        <v>153</v>
      </c>
      <c r="L223" s="137"/>
      <c r="M223" s="138" t="s">
        <v>1</v>
      </c>
      <c r="N223" s="139" t="s">
        <v>42</v>
      </c>
      <c r="P223" s="140">
        <f>O223*H223</f>
        <v>0</v>
      </c>
      <c r="Q223" s="140">
        <v>1.2E-4</v>
      </c>
      <c r="R223" s="140">
        <f>Q223*H223</f>
        <v>2.0400000000000001E-2</v>
      </c>
      <c r="S223" s="140">
        <v>0</v>
      </c>
      <c r="T223" s="141">
        <f>S223*H223</f>
        <v>0</v>
      </c>
      <c r="AR223" s="142" t="s">
        <v>154</v>
      </c>
      <c r="AT223" s="142" t="s">
        <v>149</v>
      </c>
      <c r="AU223" s="142" t="s">
        <v>87</v>
      </c>
      <c r="AY223" s="15" t="s">
        <v>146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85</v>
      </c>
      <c r="BK223" s="143">
        <f>ROUND(I223*H223,2)</f>
        <v>0</v>
      </c>
      <c r="BL223" s="15" t="s">
        <v>155</v>
      </c>
      <c r="BM223" s="142" t="s">
        <v>311</v>
      </c>
    </row>
    <row r="224" spans="2:65" s="1" customFormat="1" ht="18">
      <c r="B224" s="30"/>
      <c r="D224" s="144" t="s">
        <v>156</v>
      </c>
      <c r="F224" s="145" t="s">
        <v>524</v>
      </c>
      <c r="I224" s="146"/>
      <c r="L224" s="30"/>
      <c r="M224" s="147"/>
      <c r="T224" s="54"/>
      <c r="AT224" s="15" t="s">
        <v>156</v>
      </c>
      <c r="AU224" s="15" t="s">
        <v>87</v>
      </c>
    </row>
    <row r="225" spans="2:65" s="1" customFormat="1" ht="24.15" customHeight="1">
      <c r="B225" s="30"/>
      <c r="C225" s="148" t="s">
        <v>230</v>
      </c>
      <c r="D225" s="148" t="s">
        <v>157</v>
      </c>
      <c r="E225" s="149" t="s">
        <v>319</v>
      </c>
      <c r="F225" s="150" t="s">
        <v>320</v>
      </c>
      <c r="G225" s="151" t="s">
        <v>299</v>
      </c>
      <c r="H225" s="152">
        <v>200</v>
      </c>
      <c r="I225" s="153"/>
      <c r="J225" s="154">
        <f>ROUND(I225*H225,2)</f>
        <v>0</v>
      </c>
      <c r="K225" s="150" t="s">
        <v>153</v>
      </c>
      <c r="L225" s="30"/>
      <c r="M225" s="155" t="s">
        <v>1</v>
      </c>
      <c r="N225" s="156" t="s">
        <v>42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155</v>
      </c>
      <c r="AT225" s="142" t="s">
        <v>157</v>
      </c>
      <c r="AU225" s="142" t="s">
        <v>87</v>
      </c>
      <c r="AY225" s="15" t="s">
        <v>146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85</v>
      </c>
      <c r="BK225" s="143">
        <f>ROUND(I225*H225,2)</f>
        <v>0</v>
      </c>
      <c r="BL225" s="15" t="s">
        <v>155</v>
      </c>
      <c r="BM225" s="142" t="s">
        <v>314</v>
      </c>
    </row>
    <row r="226" spans="2:65" s="1" customFormat="1" ht="18">
      <c r="B226" s="30"/>
      <c r="D226" s="144" t="s">
        <v>156</v>
      </c>
      <c r="F226" s="145" t="s">
        <v>320</v>
      </c>
      <c r="I226" s="146"/>
      <c r="L226" s="30"/>
      <c r="M226" s="147"/>
      <c r="T226" s="54"/>
      <c r="AT226" s="15" t="s">
        <v>156</v>
      </c>
      <c r="AU226" s="15" t="s">
        <v>87</v>
      </c>
    </row>
    <row r="227" spans="2:65" s="1" customFormat="1" ht="24.15" customHeight="1">
      <c r="B227" s="30"/>
      <c r="C227" s="130" t="s">
        <v>315</v>
      </c>
      <c r="D227" s="130" t="s">
        <v>149</v>
      </c>
      <c r="E227" s="131" t="s">
        <v>506</v>
      </c>
      <c r="F227" s="132" t="s">
        <v>507</v>
      </c>
      <c r="G227" s="133" t="s">
        <v>299</v>
      </c>
      <c r="H227" s="134">
        <v>9</v>
      </c>
      <c r="I227" s="135"/>
      <c r="J227" s="136">
        <f>ROUND(I227*H227,2)</f>
        <v>0</v>
      </c>
      <c r="K227" s="132" t="s">
        <v>153</v>
      </c>
      <c r="L227" s="137"/>
      <c r="M227" s="138" t="s">
        <v>1</v>
      </c>
      <c r="N227" s="139" t="s">
        <v>42</v>
      </c>
      <c r="P227" s="140">
        <f>O227*H227</f>
        <v>0</v>
      </c>
      <c r="Q227" s="140">
        <v>1.2E-4</v>
      </c>
      <c r="R227" s="140">
        <f>Q227*H227</f>
        <v>1.08E-3</v>
      </c>
      <c r="S227" s="140">
        <v>0</v>
      </c>
      <c r="T227" s="141">
        <f>S227*H227</f>
        <v>0</v>
      </c>
      <c r="AR227" s="142" t="s">
        <v>154</v>
      </c>
      <c r="AT227" s="142" t="s">
        <v>149</v>
      </c>
      <c r="AU227" s="142" t="s">
        <v>87</v>
      </c>
      <c r="AY227" s="15" t="s">
        <v>146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85</v>
      </c>
      <c r="BK227" s="143">
        <f>ROUND(I227*H227,2)</f>
        <v>0</v>
      </c>
      <c r="BL227" s="15" t="s">
        <v>155</v>
      </c>
      <c r="BM227" s="142" t="s">
        <v>318</v>
      </c>
    </row>
    <row r="228" spans="2:65" s="1" customFormat="1" ht="18">
      <c r="B228" s="30"/>
      <c r="D228" s="144" t="s">
        <v>156</v>
      </c>
      <c r="F228" s="145" t="s">
        <v>507</v>
      </c>
      <c r="I228" s="146"/>
      <c r="L228" s="30"/>
      <c r="M228" s="147"/>
      <c r="T228" s="54"/>
      <c r="AT228" s="15" t="s">
        <v>156</v>
      </c>
      <c r="AU228" s="15" t="s">
        <v>87</v>
      </c>
    </row>
    <row r="229" spans="2:65" s="1" customFormat="1" ht="24.15" customHeight="1">
      <c r="B229" s="30"/>
      <c r="C229" s="148" t="s">
        <v>234</v>
      </c>
      <c r="D229" s="148" t="s">
        <v>157</v>
      </c>
      <c r="E229" s="149" t="s">
        <v>326</v>
      </c>
      <c r="F229" s="150" t="s">
        <v>327</v>
      </c>
      <c r="G229" s="151" t="s">
        <v>299</v>
      </c>
      <c r="H229" s="152">
        <v>9</v>
      </c>
      <c r="I229" s="153"/>
      <c r="J229" s="154">
        <f>ROUND(I229*H229,2)</f>
        <v>0</v>
      </c>
      <c r="K229" s="150" t="s">
        <v>153</v>
      </c>
      <c r="L229" s="30"/>
      <c r="M229" s="155" t="s">
        <v>1</v>
      </c>
      <c r="N229" s="156" t="s">
        <v>42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155</v>
      </c>
      <c r="AT229" s="142" t="s">
        <v>157</v>
      </c>
      <c r="AU229" s="142" t="s">
        <v>87</v>
      </c>
      <c r="AY229" s="15" t="s">
        <v>146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85</v>
      </c>
      <c r="BK229" s="143">
        <f>ROUND(I229*H229,2)</f>
        <v>0</v>
      </c>
      <c r="BL229" s="15" t="s">
        <v>155</v>
      </c>
      <c r="BM229" s="142" t="s">
        <v>321</v>
      </c>
    </row>
    <row r="230" spans="2:65" s="1" customFormat="1" ht="18">
      <c r="B230" s="30"/>
      <c r="D230" s="144" t="s">
        <v>156</v>
      </c>
      <c r="F230" s="145" t="s">
        <v>327</v>
      </c>
      <c r="I230" s="146"/>
      <c r="L230" s="30"/>
      <c r="M230" s="147"/>
      <c r="T230" s="54"/>
      <c r="AT230" s="15" t="s">
        <v>156</v>
      </c>
      <c r="AU230" s="15" t="s">
        <v>87</v>
      </c>
    </row>
    <row r="231" spans="2:65" s="1" customFormat="1" ht="24.15" customHeight="1">
      <c r="B231" s="30"/>
      <c r="C231" s="130" t="s">
        <v>322</v>
      </c>
      <c r="D231" s="130" t="s">
        <v>149</v>
      </c>
      <c r="E231" s="131" t="s">
        <v>330</v>
      </c>
      <c r="F231" s="132" t="s">
        <v>331</v>
      </c>
      <c r="G231" s="133" t="s">
        <v>299</v>
      </c>
      <c r="H231" s="134">
        <v>9</v>
      </c>
      <c r="I231" s="135"/>
      <c r="J231" s="136">
        <f>ROUND(I231*H231,2)</f>
        <v>0</v>
      </c>
      <c r="K231" s="132" t="s">
        <v>153</v>
      </c>
      <c r="L231" s="137"/>
      <c r="M231" s="138" t="s">
        <v>1</v>
      </c>
      <c r="N231" s="139" t="s">
        <v>42</v>
      </c>
      <c r="P231" s="140">
        <f>O231*H231</f>
        <v>0</v>
      </c>
      <c r="Q231" s="140">
        <v>6.9999999999999994E-5</v>
      </c>
      <c r="R231" s="140">
        <f>Q231*H231</f>
        <v>6.2999999999999992E-4</v>
      </c>
      <c r="S231" s="140">
        <v>0</v>
      </c>
      <c r="T231" s="141">
        <f>S231*H231</f>
        <v>0</v>
      </c>
      <c r="AR231" s="142" t="s">
        <v>154</v>
      </c>
      <c r="AT231" s="142" t="s">
        <v>149</v>
      </c>
      <c r="AU231" s="142" t="s">
        <v>87</v>
      </c>
      <c r="AY231" s="15" t="s">
        <v>146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85</v>
      </c>
      <c r="BK231" s="143">
        <f>ROUND(I231*H231,2)</f>
        <v>0</v>
      </c>
      <c r="BL231" s="15" t="s">
        <v>155</v>
      </c>
      <c r="BM231" s="142" t="s">
        <v>325</v>
      </c>
    </row>
    <row r="232" spans="2:65" s="1" customFormat="1" ht="18">
      <c r="B232" s="30"/>
      <c r="D232" s="144" t="s">
        <v>156</v>
      </c>
      <c r="F232" s="145" t="s">
        <v>331</v>
      </c>
      <c r="I232" s="146"/>
      <c r="L232" s="30"/>
      <c r="M232" s="147"/>
      <c r="T232" s="54"/>
      <c r="AT232" s="15" t="s">
        <v>156</v>
      </c>
      <c r="AU232" s="15" t="s">
        <v>87</v>
      </c>
    </row>
    <row r="233" spans="2:65" s="1" customFormat="1" ht="33" customHeight="1">
      <c r="B233" s="30"/>
      <c r="C233" s="148" t="s">
        <v>237</v>
      </c>
      <c r="D233" s="148" t="s">
        <v>157</v>
      </c>
      <c r="E233" s="149" t="s">
        <v>333</v>
      </c>
      <c r="F233" s="150" t="s">
        <v>334</v>
      </c>
      <c r="G233" s="151" t="s">
        <v>299</v>
      </c>
      <c r="H233" s="152">
        <v>9</v>
      </c>
      <c r="I233" s="153"/>
      <c r="J233" s="154">
        <f>ROUND(I233*H233,2)</f>
        <v>0</v>
      </c>
      <c r="K233" s="150" t="s">
        <v>153</v>
      </c>
      <c r="L233" s="30"/>
      <c r="M233" s="155" t="s">
        <v>1</v>
      </c>
      <c r="N233" s="156" t="s">
        <v>42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155</v>
      </c>
      <c r="AT233" s="142" t="s">
        <v>157</v>
      </c>
      <c r="AU233" s="142" t="s">
        <v>87</v>
      </c>
      <c r="AY233" s="15" t="s">
        <v>146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85</v>
      </c>
      <c r="BK233" s="143">
        <f>ROUND(I233*H233,2)</f>
        <v>0</v>
      </c>
      <c r="BL233" s="15" t="s">
        <v>155</v>
      </c>
      <c r="BM233" s="142" t="s">
        <v>328</v>
      </c>
    </row>
    <row r="234" spans="2:65" s="1" customFormat="1" ht="18">
      <c r="B234" s="30"/>
      <c r="D234" s="144" t="s">
        <v>156</v>
      </c>
      <c r="F234" s="145" t="s">
        <v>334</v>
      </c>
      <c r="I234" s="146"/>
      <c r="L234" s="30"/>
      <c r="M234" s="147"/>
      <c r="T234" s="54"/>
      <c r="AT234" s="15" t="s">
        <v>156</v>
      </c>
      <c r="AU234" s="15" t="s">
        <v>87</v>
      </c>
    </row>
    <row r="235" spans="2:65" s="1" customFormat="1" ht="16.5" customHeight="1">
      <c r="B235" s="30"/>
      <c r="C235" s="130" t="s">
        <v>329</v>
      </c>
      <c r="D235" s="130" t="s">
        <v>149</v>
      </c>
      <c r="E235" s="131" t="s">
        <v>337</v>
      </c>
      <c r="F235" s="132" t="s">
        <v>338</v>
      </c>
      <c r="G235" s="133" t="s">
        <v>152</v>
      </c>
      <c r="H235" s="134">
        <v>1</v>
      </c>
      <c r="I235" s="135"/>
      <c r="J235" s="136">
        <f>ROUND(I235*H235,2)</f>
        <v>0</v>
      </c>
      <c r="K235" s="132" t="s">
        <v>1</v>
      </c>
      <c r="L235" s="137"/>
      <c r="M235" s="138" t="s">
        <v>1</v>
      </c>
      <c r="N235" s="139" t="s">
        <v>42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154</v>
      </c>
      <c r="AT235" s="142" t="s">
        <v>149</v>
      </c>
      <c r="AU235" s="142" t="s">
        <v>87</v>
      </c>
      <c r="AY235" s="15" t="s">
        <v>146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85</v>
      </c>
      <c r="BK235" s="143">
        <f>ROUND(I235*H235,2)</f>
        <v>0</v>
      </c>
      <c r="BL235" s="15" t="s">
        <v>155</v>
      </c>
      <c r="BM235" s="142" t="s">
        <v>332</v>
      </c>
    </row>
    <row r="236" spans="2:65" s="1" customFormat="1" ht="10">
      <c r="B236" s="30"/>
      <c r="D236" s="144" t="s">
        <v>156</v>
      </c>
      <c r="F236" s="145" t="s">
        <v>338</v>
      </c>
      <c r="I236" s="146"/>
      <c r="L236" s="30"/>
      <c r="M236" s="147"/>
      <c r="T236" s="54"/>
      <c r="AT236" s="15" t="s">
        <v>156</v>
      </c>
      <c r="AU236" s="15" t="s">
        <v>87</v>
      </c>
    </row>
    <row r="237" spans="2:65" s="1" customFormat="1" ht="16.5" customHeight="1">
      <c r="B237" s="30"/>
      <c r="C237" s="148" t="s">
        <v>241</v>
      </c>
      <c r="D237" s="148" t="s">
        <v>157</v>
      </c>
      <c r="E237" s="149" t="s">
        <v>340</v>
      </c>
      <c r="F237" s="150" t="s">
        <v>341</v>
      </c>
      <c r="G237" s="151" t="s">
        <v>163</v>
      </c>
      <c r="H237" s="152">
        <v>1</v>
      </c>
      <c r="I237" s="153"/>
      <c r="J237" s="154">
        <f>ROUND(I237*H237,2)</f>
        <v>0</v>
      </c>
      <c r="K237" s="150" t="s">
        <v>1</v>
      </c>
      <c r="L237" s="30"/>
      <c r="M237" s="155" t="s">
        <v>1</v>
      </c>
      <c r="N237" s="156" t="s">
        <v>42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155</v>
      </c>
      <c r="AT237" s="142" t="s">
        <v>157</v>
      </c>
      <c r="AU237" s="142" t="s">
        <v>87</v>
      </c>
      <c r="AY237" s="15" t="s">
        <v>146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85</v>
      </c>
      <c r="BK237" s="143">
        <f>ROUND(I237*H237,2)</f>
        <v>0</v>
      </c>
      <c r="BL237" s="15" t="s">
        <v>155</v>
      </c>
      <c r="BM237" s="142" t="s">
        <v>335</v>
      </c>
    </row>
    <row r="238" spans="2:65" s="1" customFormat="1" ht="10">
      <c r="B238" s="30"/>
      <c r="D238" s="144" t="s">
        <v>156</v>
      </c>
      <c r="F238" s="145" t="s">
        <v>341</v>
      </c>
      <c r="I238" s="146"/>
      <c r="L238" s="30"/>
      <c r="M238" s="147"/>
      <c r="T238" s="54"/>
      <c r="AT238" s="15" t="s">
        <v>156</v>
      </c>
      <c r="AU238" s="15" t="s">
        <v>87</v>
      </c>
    </row>
    <row r="239" spans="2:65" s="1" customFormat="1" ht="16.5" customHeight="1">
      <c r="B239" s="30"/>
      <c r="C239" s="130" t="s">
        <v>336</v>
      </c>
      <c r="D239" s="130" t="s">
        <v>149</v>
      </c>
      <c r="E239" s="131" t="s">
        <v>525</v>
      </c>
      <c r="F239" s="132" t="s">
        <v>526</v>
      </c>
      <c r="G239" s="133" t="s">
        <v>299</v>
      </c>
      <c r="H239" s="134">
        <v>2</v>
      </c>
      <c r="I239" s="135"/>
      <c r="J239" s="136">
        <f>ROUND(I239*H239,2)</f>
        <v>0</v>
      </c>
      <c r="K239" s="132" t="s">
        <v>153</v>
      </c>
      <c r="L239" s="137"/>
      <c r="M239" s="138" t="s">
        <v>1</v>
      </c>
      <c r="N239" s="139" t="s">
        <v>42</v>
      </c>
      <c r="P239" s="140">
        <f>O239*H239</f>
        <v>0</v>
      </c>
      <c r="Q239" s="140">
        <v>8.0000000000000007E-5</v>
      </c>
      <c r="R239" s="140">
        <f>Q239*H239</f>
        <v>1.6000000000000001E-4</v>
      </c>
      <c r="S239" s="140">
        <v>0</v>
      </c>
      <c r="T239" s="141">
        <f>S239*H239</f>
        <v>0</v>
      </c>
      <c r="AR239" s="142" t="s">
        <v>154</v>
      </c>
      <c r="AT239" s="142" t="s">
        <v>149</v>
      </c>
      <c r="AU239" s="142" t="s">
        <v>87</v>
      </c>
      <c r="AY239" s="15" t="s">
        <v>146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85</v>
      </c>
      <c r="BK239" s="143">
        <f>ROUND(I239*H239,2)</f>
        <v>0</v>
      </c>
      <c r="BL239" s="15" t="s">
        <v>155</v>
      </c>
      <c r="BM239" s="142" t="s">
        <v>339</v>
      </c>
    </row>
    <row r="240" spans="2:65" s="1" customFormat="1" ht="10">
      <c r="B240" s="30"/>
      <c r="D240" s="144" t="s">
        <v>156</v>
      </c>
      <c r="F240" s="145" t="s">
        <v>526</v>
      </c>
      <c r="I240" s="146"/>
      <c r="L240" s="30"/>
      <c r="M240" s="147"/>
      <c r="T240" s="54"/>
      <c r="AT240" s="15" t="s">
        <v>156</v>
      </c>
      <c r="AU240" s="15" t="s">
        <v>87</v>
      </c>
    </row>
    <row r="241" spans="2:65" s="12" customFormat="1" ht="10">
      <c r="B241" s="157"/>
      <c r="D241" s="144" t="s">
        <v>261</v>
      </c>
      <c r="E241" s="158" t="s">
        <v>1</v>
      </c>
      <c r="F241" s="159" t="s">
        <v>527</v>
      </c>
      <c r="H241" s="160">
        <v>2</v>
      </c>
      <c r="I241" s="161"/>
      <c r="L241" s="157"/>
      <c r="M241" s="162"/>
      <c r="T241" s="163"/>
      <c r="AT241" s="158" t="s">
        <v>261</v>
      </c>
      <c r="AU241" s="158" t="s">
        <v>87</v>
      </c>
      <c r="AV241" s="12" t="s">
        <v>87</v>
      </c>
      <c r="AW241" s="12" t="s">
        <v>33</v>
      </c>
      <c r="AX241" s="12" t="s">
        <v>77</v>
      </c>
      <c r="AY241" s="158" t="s">
        <v>146</v>
      </c>
    </row>
    <row r="242" spans="2:65" s="13" customFormat="1" ht="10">
      <c r="B242" s="164"/>
      <c r="D242" s="144" t="s">
        <v>261</v>
      </c>
      <c r="E242" s="165" t="s">
        <v>1</v>
      </c>
      <c r="F242" s="166" t="s">
        <v>263</v>
      </c>
      <c r="H242" s="167">
        <v>2</v>
      </c>
      <c r="I242" s="168"/>
      <c r="L242" s="164"/>
      <c r="M242" s="169"/>
      <c r="T242" s="170"/>
      <c r="AT242" s="165" t="s">
        <v>261</v>
      </c>
      <c r="AU242" s="165" t="s">
        <v>87</v>
      </c>
      <c r="AV242" s="13" t="s">
        <v>155</v>
      </c>
      <c r="AW242" s="13" t="s">
        <v>33</v>
      </c>
      <c r="AX242" s="13" t="s">
        <v>85</v>
      </c>
      <c r="AY242" s="165" t="s">
        <v>146</v>
      </c>
    </row>
    <row r="243" spans="2:65" s="1" customFormat="1" ht="16.5" customHeight="1">
      <c r="B243" s="30"/>
      <c r="C243" s="130" t="s">
        <v>244</v>
      </c>
      <c r="D243" s="130" t="s">
        <v>149</v>
      </c>
      <c r="E243" s="131" t="s">
        <v>510</v>
      </c>
      <c r="F243" s="132" t="s">
        <v>511</v>
      </c>
      <c r="G243" s="133" t="s">
        <v>299</v>
      </c>
      <c r="H243" s="134">
        <v>86</v>
      </c>
      <c r="I243" s="135"/>
      <c r="J243" s="136">
        <f>ROUND(I243*H243,2)</f>
        <v>0</v>
      </c>
      <c r="K243" s="132" t="s">
        <v>153</v>
      </c>
      <c r="L243" s="137"/>
      <c r="M243" s="138" t="s">
        <v>1</v>
      </c>
      <c r="N243" s="139" t="s">
        <v>42</v>
      </c>
      <c r="P243" s="140">
        <f>O243*H243</f>
        <v>0</v>
      </c>
      <c r="Q243" s="140">
        <v>1.8000000000000001E-4</v>
      </c>
      <c r="R243" s="140">
        <f>Q243*H243</f>
        <v>1.5480000000000001E-2</v>
      </c>
      <c r="S243" s="140">
        <v>0</v>
      </c>
      <c r="T243" s="141">
        <f>S243*H243</f>
        <v>0</v>
      </c>
      <c r="AR243" s="142" t="s">
        <v>154</v>
      </c>
      <c r="AT243" s="142" t="s">
        <v>149</v>
      </c>
      <c r="AU243" s="142" t="s">
        <v>87</v>
      </c>
      <c r="AY243" s="15" t="s">
        <v>146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85</v>
      </c>
      <c r="BK243" s="143">
        <f>ROUND(I243*H243,2)</f>
        <v>0</v>
      </c>
      <c r="BL243" s="15" t="s">
        <v>155</v>
      </c>
      <c r="BM243" s="142" t="s">
        <v>342</v>
      </c>
    </row>
    <row r="244" spans="2:65" s="1" customFormat="1" ht="10">
      <c r="B244" s="30"/>
      <c r="D244" s="144" t="s">
        <v>156</v>
      </c>
      <c r="F244" s="145" t="s">
        <v>511</v>
      </c>
      <c r="I244" s="146"/>
      <c r="L244" s="30"/>
      <c r="M244" s="147"/>
      <c r="T244" s="54"/>
      <c r="AT244" s="15" t="s">
        <v>156</v>
      </c>
      <c r="AU244" s="15" t="s">
        <v>87</v>
      </c>
    </row>
    <row r="245" spans="2:65" s="1" customFormat="1" ht="16.5" customHeight="1">
      <c r="B245" s="30"/>
      <c r="C245" s="148" t="s">
        <v>343</v>
      </c>
      <c r="D245" s="148" t="s">
        <v>157</v>
      </c>
      <c r="E245" s="149" t="s">
        <v>359</v>
      </c>
      <c r="F245" s="150" t="s">
        <v>360</v>
      </c>
      <c r="G245" s="151" t="s">
        <v>299</v>
      </c>
      <c r="H245" s="152">
        <v>88</v>
      </c>
      <c r="I245" s="153"/>
      <c r="J245" s="154">
        <f>ROUND(I245*H245,2)</f>
        <v>0</v>
      </c>
      <c r="K245" s="150" t="s">
        <v>153</v>
      </c>
      <c r="L245" s="30"/>
      <c r="M245" s="155" t="s">
        <v>1</v>
      </c>
      <c r="N245" s="156" t="s">
        <v>42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155</v>
      </c>
      <c r="AT245" s="142" t="s">
        <v>157</v>
      </c>
      <c r="AU245" s="142" t="s">
        <v>87</v>
      </c>
      <c r="AY245" s="15" t="s">
        <v>146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85</v>
      </c>
      <c r="BK245" s="143">
        <f>ROUND(I245*H245,2)</f>
        <v>0</v>
      </c>
      <c r="BL245" s="15" t="s">
        <v>155</v>
      </c>
      <c r="BM245" s="142" t="s">
        <v>346</v>
      </c>
    </row>
    <row r="246" spans="2:65" s="1" customFormat="1" ht="10">
      <c r="B246" s="30"/>
      <c r="D246" s="144" t="s">
        <v>156</v>
      </c>
      <c r="F246" s="145" t="s">
        <v>360</v>
      </c>
      <c r="I246" s="146"/>
      <c r="L246" s="30"/>
      <c r="M246" s="147"/>
      <c r="T246" s="54"/>
      <c r="AT246" s="15" t="s">
        <v>156</v>
      </c>
      <c r="AU246" s="15" t="s">
        <v>87</v>
      </c>
    </row>
    <row r="247" spans="2:65" s="1" customFormat="1" ht="21.75" customHeight="1">
      <c r="B247" s="30"/>
      <c r="C247" s="130" t="s">
        <v>248</v>
      </c>
      <c r="D247" s="130" t="s">
        <v>149</v>
      </c>
      <c r="E247" s="131" t="s">
        <v>369</v>
      </c>
      <c r="F247" s="132" t="s">
        <v>370</v>
      </c>
      <c r="G247" s="133" t="s">
        <v>299</v>
      </c>
      <c r="H247" s="134">
        <v>4</v>
      </c>
      <c r="I247" s="135"/>
      <c r="J247" s="136">
        <f>ROUND(I247*H247,2)</f>
        <v>0</v>
      </c>
      <c r="K247" s="132" t="s">
        <v>371</v>
      </c>
      <c r="L247" s="137"/>
      <c r="M247" s="138" t="s">
        <v>1</v>
      </c>
      <c r="N247" s="139" t="s">
        <v>42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154</v>
      </c>
      <c r="AT247" s="142" t="s">
        <v>149</v>
      </c>
      <c r="AU247" s="142" t="s">
        <v>87</v>
      </c>
      <c r="AY247" s="15" t="s">
        <v>146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85</v>
      </c>
      <c r="BK247" s="143">
        <f>ROUND(I247*H247,2)</f>
        <v>0</v>
      </c>
      <c r="BL247" s="15" t="s">
        <v>155</v>
      </c>
      <c r="BM247" s="142" t="s">
        <v>349</v>
      </c>
    </row>
    <row r="248" spans="2:65" s="1" customFormat="1" ht="10">
      <c r="B248" s="30"/>
      <c r="D248" s="144" t="s">
        <v>156</v>
      </c>
      <c r="F248" s="145" t="s">
        <v>370</v>
      </c>
      <c r="I248" s="146"/>
      <c r="L248" s="30"/>
      <c r="M248" s="147"/>
      <c r="T248" s="54"/>
      <c r="AT248" s="15" t="s">
        <v>156</v>
      </c>
      <c r="AU248" s="15" t="s">
        <v>87</v>
      </c>
    </row>
    <row r="249" spans="2:65" s="1" customFormat="1" ht="24.15" customHeight="1">
      <c r="B249" s="30"/>
      <c r="C249" s="148" t="s">
        <v>350</v>
      </c>
      <c r="D249" s="148" t="s">
        <v>157</v>
      </c>
      <c r="E249" s="149" t="s">
        <v>374</v>
      </c>
      <c r="F249" s="150" t="s">
        <v>375</v>
      </c>
      <c r="G249" s="151" t="s">
        <v>299</v>
      </c>
      <c r="H249" s="152">
        <v>4</v>
      </c>
      <c r="I249" s="153"/>
      <c r="J249" s="154">
        <f>ROUND(I249*H249,2)</f>
        <v>0</v>
      </c>
      <c r="K249" s="150" t="s">
        <v>153</v>
      </c>
      <c r="L249" s="30"/>
      <c r="M249" s="155" t="s">
        <v>1</v>
      </c>
      <c r="N249" s="156" t="s">
        <v>42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155</v>
      </c>
      <c r="AT249" s="142" t="s">
        <v>157</v>
      </c>
      <c r="AU249" s="142" t="s">
        <v>87</v>
      </c>
      <c r="AY249" s="15" t="s">
        <v>146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85</v>
      </c>
      <c r="BK249" s="143">
        <f>ROUND(I249*H249,2)</f>
        <v>0</v>
      </c>
      <c r="BL249" s="15" t="s">
        <v>155</v>
      </c>
      <c r="BM249" s="142" t="s">
        <v>353</v>
      </c>
    </row>
    <row r="250" spans="2:65" s="1" customFormat="1" ht="18">
      <c r="B250" s="30"/>
      <c r="D250" s="144" t="s">
        <v>156</v>
      </c>
      <c r="F250" s="145" t="s">
        <v>375</v>
      </c>
      <c r="I250" s="146"/>
      <c r="L250" s="30"/>
      <c r="M250" s="147"/>
      <c r="T250" s="54"/>
      <c r="AT250" s="15" t="s">
        <v>156</v>
      </c>
      <c r="AU250" s="15" t="s">
        <v>87</v>
      </c>
    </row>
    <row r="251" spans="2:65" s="1" customFormat="1" ht="24.15" customHeight="1">
      <c r="B251" s="30"/>
      <c r="C251" s="148" t="s">
        <v>252</v>
      </c>
      <c r="D251" s="148" t="s">
        <v>157</v>
      </c>
      <c r="E251" s="149" t="s">
        <v>377</v>
      </c>
      <c r="F251" s="150" t="s">
        <v>378</v>
      </c>
      <c r="G251" s="151" t="s">
        <v>299</v>
      </c>
      <c r="H251" s="152">
        <v>4</v>
      </c>
      <c r="I251" s="153"/>
      <c r="J251" s="154">
        <f>ROUND(I251*H251,2)</f>
        <v>0</v>
      </c>
      <c r="K251" s="150" t="s">
        <v>153</v>
      </c>
      <c r="L251" s="30"/>
      <c r="M251" s="155" t="s">
        <v>1</v>
      </c>
      <c r="N251" s="156" t="s">
        <v>42</v>
      </c>
      <c r="P251" s="140">
        <f>O251*H251</f>
        <v>0</v>
      </c>
      <c r="Q251" s="140">
        <v>0</v>
      </c>
      <c r="R251" s="140">
        <f>Q251*H251</f>
        <v>0</v>
      </c>
      <c r="S251" s="140">
        <v>2E-3</v>
      </c>
      <c r="T251" s="141">
        <f>S251*H251</f>
        <v>8.0000000000000002E-3</v>
      </c>
      <c r="AR251" s="142" t="s">
        <v>155</v>
      </c>
      <c r="AT251" s="142" t="s">
        <v>157</v>
      </c>
      <c r="AU251" s="142" t="s">
        <v>87</v>
      </c>
      <c r="AY251" s="15" t="s">
        <v>146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85</v>
      </c>
      <c r="BK251" s="143">
        <f>ROUND(I251*H251,2)</f>
        <v>0</v>
      </c>
      <c r="BL251" s="15" t="s">
        <v>155</v>
      </c>
      <c r="BM251" s="142" t="s">
        <v>356</v>
      </c>
    </row>
    <row r="252" spans="2:65" s="1" customFormat="1" ht="18">
      <c r="B252" s="30"/>
      <c r="D252" s="144" t="s">
        <v>156</v>
      </c>
      <c r="F252" s="145" t="s">
        <v>378</v>
      </c>
      <c r="I252" s="146"/>
      <c r="L252" s="30"/>
      <c r="M252" s="147"/>
      <c r="T252" s="54"/>
      <c r="AT252" s="15" t="s">
        <v>156</v>
      </c>
      <c r="AU252" s="15" t="s">
        <v>87</v>
      </c>
    </row>
    <row r="253" spans="2:65" s="1" customFormat="1" ht="24.15" customHeight="1">
      <c r="B253" s="30"/>
      <c r="C253" s="148" t="s">
        <v>358</v>
      </c>
      <c r="D253" s="148" t="s">
        <v>157</v>
      </c>
      <c r="E253" s="149" t="s">
        <v>381</v>
      </c>
      <c r="F253" s="150" t="s">
        <v>382</v>
      </c>
      <c r="G253" s="151" t="s">
        <v>152</v>
      </c>
      <c r="H253" s="152">
        <v>1</v>
      </c>
      <c r="I253" s="153"/>
      <c r="J253" s="154">
        <f>ROUND(I253*H253,2)</f>
        <v>0</v>
      </c>
      <c r="K253" s="150" t="s">
        <v>153</v>
      </c>
      <c r="L253" s="30"/>
      <c r="M253" s="155" t="s">
        <v>1</v>
      </c>
      <c r="N253" s="156" t="s">
        <v>42</v>
      </c>
      <c r="P253" s="140">
        <f>O253*H253</f>
        <v>0</v>
      </c>
      <c r="Q253" s="140">
        <v>0</v>
      </c>
      <c r="R253" s="140">
        <f>Q253*H253</f>
        <v>0</v>
      </c>
      <c r="S253" s="140">
        <v>5.0000000000000002E-5</v>
      </c>
      <c r="T253" s="141">
        <f>S253*H253</f>
        <v>5.0000000000000002E-5</v>
      </c>
      <c r="AR253" s="142" t="s">
        <v>155</v>
      </c>
      <c r="AT253" s="142" t="s">
        <v>157</v>
      </c>
      <c r="AU253" s="142" t="s">
        <v>87</v>
      </c>
      <c r="AY253" s="15" t="s">
        <v>146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85</v>
      </c>
      <c r="BK253" s="143">
        <f>ROUND(I253*H253,2)</f>
        <v>0</v>
      </c>
      <c r="BL253" s="15" t="s">
        <v>155</v>
      </c>
      <c r="BM253" s="142" t="s">
        <v>361</v>
      </c>
    </row>
    <row r="254" spans="2:65" s="1" customFormat="1" ht="10">
      <c r="B254" s="30"/>
      <c r="D254" s="144" t="s">
        <v>156</v>
      </c>
      <c r="F254" s="145" t="s">
        <v>382</v>
      </c>
      <c r="I254" s="146"/>
      <c r="L254" s="30"/>
      <c r="M254" s="147"/>
      <c r="T254" s="54"/>
      <c r="AT254" s="15" t="s">
        <v>156</v>
      </c>
      <c r="AU254" s="15" t="s">
        <v>87</v>
      </c>
    </row>
    <row r="255" spans="2:65" s="1" customFormat="1" ht="24.15" customHeight="1">
      <c r="B255" s="30"/>
      <c r="C255" s="130" t="s">
        <v>256</v>
      </c>
      <c r="D255" s="130" t="s">
        <v>149</v>
      </c>
      <c r="E255" s="131" t="s">
        <v>384</v>
      </c>
      <c r="F255" s="132" t="s">
        <v>385</v>
      </c>
      <c r="G255" s="133" t="s">
        <v>152</v>
      </c>
      <c r="H255" s="134">
        <v>1</v>
      </c>
      <c r="I255" s="135"/>
      <c r="J255" s="136">
        <f>ROUND(I255*H255,2)</f>
        <v>0</v>
      </c>
      <c r="K255" s="132" t="s">
        <v>153</v>
      </c>
      <c r="L255" s="137"/>
      <c r="M255" s="138" t="s">
        <v>1</v>
      </c>
      <c r="N255" s="139" t="s">
        <v>42</v>
      </c>
      <c r="P255" s="140">
        <f>O255*H255</f>
        <v>0</v>
      </c>
      <c r="Q255" s="140">
        <v>4.0000000000000003E-5</v>
      </c>
      <c r="R255" s="140">
        <f>Q255*H255</f>
        <v>4.0000000000000003E-5</v>
      </c>
      <c r="S255" s="140">
        <v>0</v>
      </c>
      <c r="T255" s="141">
        <f>S255*H255</f>
        <v>0</v>
      </c>
      <c r="AR255" s="142" t="s">
        <v>154</v>
      </c>
      <c r="AT255" s="142" t="s">
        <v>149</v>
      </c>
      <c r="AU255" s="142" t="s">
        <v>87</v>
      </c>
      <c r="AY255" s="15" t="s">
        <v>146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85</v>
      </c>
      <c r="BK255" s="143">
        <f>ROUND(I255*H255,2)</f>
        <v>0</v>
      </c>
      <c r="BL255" s="15" t="s">
        <v>155</v>
      </c>
      <c r="BM255" s="142" t="s">
        <v>364</v>
      </c>
    </row>
    <row r="256" spans="2:65" s="1" customFormat="1" ht="10">
      <c r="B256" s="30"/>
      <c r="D256" s="144" t="s">
        <v>156</v>
      </c>
      <c r="F256" s="145" t="s">
        <v>385</v>
      </c>
      <c r="I256" s="146"/>
      <c r="L256" s="30"/>
      <c r="M256" s="147"/>
      <c r="T256" s="54"/>
      <c r="AT256" s="15" t="s">
        <v>156</v>
      </c>
      <c r="AU256" s="15" t="s">
        <v>87</v>
      </c>
    </row>
    <row r="257" spans="2:65" s="1" customFormat="1" ht="24.15" customHeight="1">
      <c r="B257" s="30"/>
      <c r="C257" s="148" t="s">
        <v>365</v>
      </c>
      <c r="D257" s="148" t="s">
        <v>157</v>
      </c>
      <c r="E257" s="149" t="s">
        <v>388</v>
      </c>
      <c r="F257" s="150" t="s">
        <v>389</v>
      </c>
      <c r="G257" s="151" t="s">
        <v>152</v>
      </c>
      <c r="H257" s="152">
        <v>1</v>
      </c>
      <c r="I257" s="153"/>
      <c r="J257" s="154">
        <f>ROUND(I257*H257,2)</f>
        <v>0</v>
      </c>
      <c r="K257" s="150" t="s">
        <v>153</v>
      </c>
      <c r="L257" s="30"/>
      <c r="M257" s="155" t="s">
        <v>1</v>
      </c>
      <c r="N257" s="156" t="s">
        <v>42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155</v>
      </c>
      <c r="AT257" s="142" t="s">
        <v>157</v>
      </c>
      <c r="AU257" s="142" t="s">
        <v>87</v>
      </c>
      <c r="AY257" s="15" t="s">
        <v>146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85</v>
      </c>
      <c r="BK257" s="143">
        <f>ROUND(I257*H257,2)</f>
        <v>0</v>
      </c>
      <c r="BL257" s="15" t="s">
        <v>155</v>
      </c>
      <c r="BM257" s="142" t="s">
        <v>368</v>
      </c>
    </row>
    <row r="258" spans="2:65" s="1" customFormat="1" ht="18">
      <c r="B258" s="30"/>
      <c r="D258" s="144" t="s">
        <v>156</v>
      </c>
      <c r="F258" s="145" t="s">
        <v>389</v>
      </c>
      <c r="I258" s="146"/>
      <c r="L258" s="30"/>
      <c r="M258" s="147"/>
      <c r="T258" s="54"/>
      <c r="AT258" s="15" t="s">
        <v>156</v>
      </c>
      <c r="AU258" s="15" t="s">
        <v>87</v>
      </c>
    </row>
    <row r="259" spans="2:65" s="1" customFormat="1" ht="16.5" customHeight="1">
      <c r="B259" s="30"/>
      <c r="C259" s="130" t="s">
        <v>260</v>
      </c>
      <c r="D259" s="130" t="s">
        <v>149</v>
      </c>
      <c r="E259" s="131" t="s">
        <v>391</v>
      </c>
      <c r="F259" s="132" t="s">
        <v>392</v>
      </c>
      <c r="G259" s="133" t="s">
        <v>393</v>
      </c>
      <c r="H259" s="134">
        <v>1</v>
      </c>
      <c r="I259" s="135"/>
      <c r="J259" s="136">
        <f>ROUND(I259*H259,2)</f>
        <v>0</v>
      </c>
      <c r="K259" s="132" t="s">
        <v>153</v>
      </c>
      <c r="L259" s="137"/>
      <c r="M259" s="138" t="s">
        <v>1</v>
      </c>
      <c r="N259" s="139" t="s">
        <v>42</v>
      </c>
      <c r="P259" s="140">
        <f>O259*H259</f>
        <v>0</v>
      </c>
      <c r="Q259" s="140">
        <v>1E-3</v>
      </c>
      <c r="R259" s="140">
        <f>Q259*H259</f>
        <v>1E-3</v>
      </c>
      <c r="S259" s="140">
        <v>0</v>
      </c>
      <c r="T259" s="141">
        <f>S259*H259</f>
        <v>0</v>
      </c>
      <c r="AR259" s="142" t="s">
        <v>154</v>
      </c>
      <c r="AT259" s="142" t="s">
        <v>149</v>
      </c>
      <c r="AU259" s="142" t="s">
        <v>87</v>
      </c>
      <c r="AY259" s="15" t="s">
        <v>146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85</v>
      </c>
      <c r="BK259" s="143">
        <f>ROUND(I259*H259,2)</f>
        <v>0</v>
      </c>
      <c r="BL259" s="15" t="s">
        <v>155</v>
      </c>
      <c r="BM259" s="142" t="s">
        <v>372</v>
      </c>
    </row>
    <row r="260" spans="2:65" s="1" customFormat="1" ht="10">
      <c r="B260" s="30"/>
      <c r="D260" s="144" t="s">
        <v>156</v>
      </c>
      <c r="F260" s="145" t="s">
        <v>392</v>
      </c>
      <c r="I260" s="146"/>
      <c r="L260" s="30"/>
      <c r="M260" s="147"/>
      <c r="T260" s="54"/>
      <c r="AT260" s="15" t="s">
        <v>156</v>
      </c>
      <c r="AU260" s="15" t="s">
        <v>87</v>
      </c>
    </row>
    <row r="261" spans="2:65" s="1" customFormat="1" ht="24.15" customHeight="1">
      <c r="B261" s="30"/>
      <c r="C261" s="130" t="s">
        <v>373</v>
      </c>
      <c r="D261" s="130" t="s">
        <v>149</v>
      </c>
      <c r="E261" s="131" t="s">
        <v>396</v>
      </c>
      <c r="F261" s="132" t="s">
        <v>397</v>
      </c>
      <c r="G261" s="133" t="s">
        <v>398</v>
      </c>
      <c r="H261" s="134">
        <v>0.01</v>
      </c>
      <c r="I261" s="135"/>
      <c r="J261" s="136">
        <f>ROUND(I261*H261,2)</f>
        <v>0</v>
      </c>
      <c r="K261" s="132" t="s">
        <v>153</v>
      </c>
      <c r="L261" s="137"/>
      <c r="M261" s="138" t="s">
        <v>1</v>
      </c>
      <c r="N261" s="139" t="s">
        <v>42</v>
      </c>
      <c r="P261" s="140">
        <f>O261*H261</f>
        <v>0</v>
      </c>
      <c r="Q261" s="140">
        <v>1</v>
      </c>
      <c r="R261" s="140">
        <f>Q261*H261</f>
        <v>0.01</v>
      </c>
      <c r="S261" s="140">
        <v>0</v>
      </c>
      <c r="T261" s="141">
        <f>S261*H261</f>
        <v>0</v>
      </c>
      <c r="AR261" s="142" t="s">
        <v>154</v>
      </c>
      <c r="AT261" s="142" t="s">
        <v>149</v>
      </c>
      <c r="AU261" s="142" t="s">
        <v>87</v>
      </c>
      <c r="AY261" s="15" t="s">
        <v>146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85</v>
      </c>
      <c r="BK261" s="143">
        <f>ROUND(I261*H261,2)</f>
        <v>0</v>
      </c>
      <c r="BL261" s="15" t="s">
        <v>155</v>
      </c>
      <c r="BM261" s="142" t="s">
        <v>376</v>
      </c>
    </row>
    <row r="262" spans="2:65" s="1" customFormat="1" ht="10">
      <c r="B262" s="30"/>
      <c r="D262" s="144" t="s">
        <v>156</v>
      </c>
      <c r="F262" s="145" t="s">
        <v>397</v>
      </c>
      <c r="I262" s="146"/>
      <c r="L262" s="30"/>
      <c r="M262" s="147"/>
      <c r="T262" s="54"/>
      <c r="AT262" s="15" t="s">
        <v>156</v>
      </c>
      <c r="AU262" s="15" t="s">
        <v>87</v>
      </c>
    </row>
    <row r="263" spans="2:65" s="1" customFormat="1" ht="24.15" customHeight="1">
      <c r="B263" s="30"/>
      <c r="C263" s="130" t="s">
        <v>267</v>
      </c>
      <c r="D263" s="130" t="s">
        <v>149</v>
      </c>
      <c r="E263" s="131" t="s">
        <v>400</v>
      </c>
      <c r="F263" s="132" t="s">
        <v>401</v>
      </c>
      <c r="G263" s="133" t="s">
        <v>398</v>
      </c>
      <c r="H263" s="134">
        <v>5.0000000000000001E-3</v>
      </c>
      <c r="I263" s="135"/>
      <c r="J263" s="136">
        <f>ROUND(I263*H263,2)</f>
        <v>0</v>
      </c>
      <c r="K263" s="132" t="s">
        <v>153</v>
      </c>
      <c r="L263" s="137"/>
      <c r="M263" s="138" t="s">
        <v>1</v>
      </c>
      <c r="N263" s="139" t="s">
        <v>42</v>
      </c>
      <c r="P263" s="140">
        <f>O263*H263</f>
        <v>0</v>
      </c>
      <c r="Q263" s="140">
        <v>1</v>
      </c>
      <c r="R263" s="140">
        <f>Q263*H263</f>
        <v>5.0000000000000001E-3</v>
      </c>
      <c r="S263" s="140">
        <v>0</v>
      </c>
      <c r="T263" s="141">
        <f>S263*H263</f>
        <v>0</v>
      </c>
      <c r="AR263" s="142" t="s">
        <v>154</v>
      </c>
      <c r="AT263" s="142" t="s">
        <v>149</v>
      </c>
      <c r="AU263" s="142" t="s">
        <v>87</v>
      </c>
      <c r="AY263" s="15" t="s">
        <v>146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5" t="s">
        <v>85</v>
      </c>
      <c r="BK263" s="143">
        <f>ROUND(I263*H263,2)</f>
        <v>0</v>
      </c>
      <c r="BL263" s="15" t="s">
        <v>155</v>
      </c>
      <c r="BM263" s="142" t="s">
        <v>379</v>
      </c>
    </row>
    <row r="264" spans="2:65" s="1" customFormat="1" ht="10">
      <c r="B264" s="30"/>
      <c r="D264" s="144" t="s">
        <v>156</v>
      </c>
      <c r="F264" s="145" t="s">
        <v>401</v>
      </c>
      <c r="I264" s="146"/>
      <c r="L264" s="30"/>
      <c r="M264" s="147"/>
      <c r="T264" s="54"/>
      <c r="AT264" s="15" t="s">
        <v>156</v>
      </c>
      <c r="AU264" s="15" t="s">
        <v>87</v>
      </c>
    </row>
    <row r="265" spans="2:65" s="1" customFormat="1" ht="24.15" customHeight="1">
      <c r="B265" s="30"/>
      <c r="C265" s="148" t="s">
        <v>380</v>
      </c>
      <c r="D265" s="148" t="s">
        <v>157</v>
      </c>
      <c r="E265" s="149" t="s">
        <v>404</v>
      </c>
      <c r="F265" s="150" t="s">
        <v>405</v>
      </c>
      <c r="G265" s="151" t="s">
        <v>299</v>
      </c>
      <c r="H265" s="152">
        <v>4</v>
      </c>
      <c r="I265" s="153"/>
      <c r="J265" s="154">
        <f>ROUND(I265*H265,2)</f>
        <v>0</v>
      </c>
      <c r="K265" s="150" t="s">
        <v>153</v>
      </c>
      <c r="L265" s="30"/>
      <c r="M265" s="155" t="s">
        <v>1</v>
      </c>
      <c r="N265" s="156" t="s">
        <v>42</v>
      </c>
      <c r="P265" s="140">
        <f>O265*H265</f>
        <v>0</v>
      </c>
      <c r="Q265" s="140">
        <v>1.4999999999999999E-4</v>
      </c>
      <c r="R265" s="140">
        <f>Q265*H265</f>
        <v>5.9999999999999995E-4</v>
      </c>
      <c r="S265" s="140">
        <v>0</v>
      </c>
      <c r="T265" s="141">
        <f>S265*H265</f>
        <v>0</v>
      </c>
      <c r="AR265" s="142" t="s">
        <v>155</v>
      </c>
      <c r="AT265" s="142" t="s">
        <v>157</v>
      </c>
      <c r="AU265" s="142" t="s">
        <v>87</v>
      </c>
      <c r="AY265" s="15" t="s">
        <v>146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85</v>
      </c>
      <c r="BK265" s="143">
        <f>ROUND(I265*H265,2)</f>
        <v>0</v>
      </c>
      <c r="BL265" s="15" t="s">
        <v>155</v>
      </c>
      <c r="BM265" s="142" t="s">
        <v>383</v>
      </c>
    </row>
    <row r="266" spans="2:65" s="1" customFormat="1" ht="18">
      <c r="B266" s="30"/>
      <c r="D266" s="144" t="s">
        <v>156</v>
      </c>
      <c r="F266" s="145" t="s">
        <v>405</v>
      </c>
      <c r="I266" s="146"/>
      <c r="L266" s="30"/>
      <c r="M266" s="147"/>
      <c r="T266" s="54"/>
      <c r="AT266" s="15" t="s">
        <v>156</v>
      </c>
      <c r="AU266" s="15" t="s">
        <v>87</v>
      </c>
    </row>
    <row r="267" spans="2:65" s="1" customFormat="1" ht="16.5" customHeight="1">
      <c r="B267" s="30"/>
      <c r="C267" s="148" t="s">
        <v>271</v>
      </c>
      <c r="D267" s="148" t="s">
        <v>157</v>
      </c>
      <c r="E267" s="149" t="s">
        <v>407</v>
      </c>
      <c r="F267" s="150" t="s">
        <v>408</v>
      </c>
      <c r="G267" s="151" t="s">
        <v>259</v>
      </c>
      <c r="H267" s="152">
        <v>1</v>
      </c>
      <c r="I267" s="153"/>
      <c r="J267" s="154">
        <f>ROUND(I267*H267,2)</f>
        <v>0</v>
      </c>
      <c r="K267" s="150" t="s">
        <v>153</v>
      </c>
      <c r="L267" s="30"/>
      <c r="M267" s="155" t="s">
        <v>1</v>
      </c>
      <c r="N267" s="156" t="s">
        <v>42</v>
      </c>
      <c r="P267" s="140">
        <f>O267*H267</f>
        <v>0</v>
      </c>
      <c r="Q267" s="140">
        <v>0</v>
      </c>
      <c r="R267" s="140">
        <f>Q267*H267</f>
        <v>0</v>
      </c>
      <c r="S267" s="140">
        <v>0</v>
      </c>
      <c r="T267" s="141">
        <f>S267*H267</f>
        <v>0</v>
      </c>
      <c r="AR267" s="142" t="s">
        <v>155</v>
      </c>
      <c r="AT267" s="142" t="s">
        <v>157</v>
      </c>
      <c r="AU267" s="142" t="s">
        <v>87</v>
      </c>
      <c r="AY267" s="15" t="s">
        <v>146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5" t="s">
        <v>85</v>
      </c>
      <c r="BK267" s="143">
        <f>ROUND(I267*H267,2)</f>
        <v>0</v>
      </c>
      <c r="BL267" s="15" t="s">
        <v>155</v>
      </c>
      <c r="BM267" s="142" t="s">
        <v>386</v>
      </c>
    </row>
    <row r="268" spans="2:65" s="1" customFormat="1" ht="10">
      <c r="B268" s="30"/>
      <c r="D268" s="144" t="s">
        <v>156</v>
      </c>
      <c r="F268" s="145" t="s">
        <v>408</v>
      </c>
      <c r="I268" s="146"/>
      <c r="L268" s="30"/>
      <c r="M268" s="147"/>
      <c r="T268" s="54"/>
      <c r="AT268" s="15" t="s">
        <v>156</v>
      </c>
      <c r="AU268" s="15" t="s">
        <v>87</v>
      </c>
    </row>
    <row r="269" spans="2:65" s="1" customFormat="1" ht="33" customHeight="1">
      <c r="B269" s="30"/>
      <c r="C269" s="148" t="s">
        <v>387</v>
      </c>
      <c r="D269" s="148" t="s">
        <v>157</v>
      </c>
      <c r="E269" s="149" t="s">
        <v>411</v>
      </c>
      <c r="F269" s="150" t="s">
        <v>412</v>
      </c>
      <c r="G269" s="151" t="s">
        <v>152</v>
      </c>
      <c r="H269" s="152">
        <v>4</v>
      </c>
      <c r="I269" s="153"/>
      <c r="J269" s="154">
        <f>ROUND(I269*H269,2)</f>
        <v>0</v>
      </c>
      <c r="K269" s="150" t="s">
        <v>153</v>
      </c>
      <c r="L269" s="30"/>
      <c r="M269" s="155" t="s">
        <v>1</v>
      </c>
      <c r="N269" s="156" t="s">
        <v>42</v>
      </c>
      <c r="P269" s="140">
        <f>O269*H269</f>
        <v>0</v>
      </c>
      <c r="Q269" s="140">
        <v>0</v>
      </c>
      <c r="R269" s="140">
        <f>Q269*H269</f>
        <v>0</v>
      </c>
      <c r="S269" s="140">
        <v>8.0000000000000002E-3</v>
      </c>
      <c r="T269" s="141">
        <f>S269*H269</f>
        <v>3.2000000000000001E-2</v>
      </c>
      <c r="AR269" s="142" t="s">
        <v>155</v>
      </c>
      <c r="AT269" s="142" t="s">
        <v>157</v>
      </c>
      <c r="AU269" s="142" t="s">
        <v>87</v>
      </c>
      <c r="AY269" s="15" t="s">
        <v>146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5" t="s">
        <v>85</v>
      </c>
      <c r="BK269" s="143">
        <f>ROUND(I269*H269,2)</f>
        <v>0</v>
      </c>
      <c r="BL269" s="15" t="s">
        <v>155</v>
      </c>
      <c r="BM269" s="142" t="s">
        <v>390</v>
      </c>
    </row>
    <row r="270" spans="2:65" s="1" customFormat="1" ht="18">
      <c r="B270" s="30"/>
      <c r="D270" s="144" t="s">
        <v>156</v>
      </c>
      <c r="F270" s="145" t="s">
        <v>412</v>
      </c>
      <c r="I270" s="146"/>
      <c r="L270" s="30"/>
      <c r="M270" s="147"/>
      <c r="T270" s="54"/>
      <c r="AT270" s="15" t="s">
        <v>156</v>
      </c>
      <c r="AU270" s="15" t="s">
        <v>87</v>
      </c>
    </row>
    <row r="271" spans="2:65" s="1" customFormat="1" ht="33" customHeight="1">
      <c r="B271" s="30"/>
      <c r="C271" s="148" t="s">
        <v>276</v>
      </c>
      <c r="D271" s="148" t="s">
        <v>157</v>
      </c>
      <c r="E271" s="149" t="s">
        <v>414</v>
      </c>
      <c r="F271" s="150" t="s">
        <v>415</v>
      </c>
      <c r="G271" s="151" t="s">
        <v>152</v>
      </c>
      <c r="H271" s="152">
        <v>6</v>
      </c>
      <c r="I271" s="153"/>
      <c r="J271" s="154">
        <f>ROUND(I271*H271,2)</f>
        <v>0</v>
      </c>
      <c r="K271" s="150" t="s">
        <v>153</v>
      </c>
      <c r="L271" s="30"/>
      <c r="M271" s="155" t="s">
        <v>1</v>
      </c>
      <c r="N271" s="156" t="s">
        <v>42</v>
      </c>
      <c r="P271" s="140">
        <f>O271*H271</f>
        <v>0</v>
      </c>
      <c r="Q271" s="140">
        <v>0</v>
      </c>
      <c r="R271" s="140">
        <f>Q271*H271</f>
        <v>0</v>
      </c>
      <c r="S271" s="140">
        <v>1.2E-2</v>
      </c>
      <c r="T271" s="141">
        <f>S271*H271</f>
        <v>7.2000000000000008E-2</v>
      </c>
      <c r="AR271" s="142" t="s">
        <v>155</v>
      </c>
      <c r="AT271" s="142" t="s">
        <v>157</v>
      </c>
      <c r="AU271" s="142" t="s">
        <v>87</v>
      </c>
      <c r="AY271" s="15" t="s">
        <v>146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5" t="s">
        <v>85</v>
      </c>
      <c r="BK271" s="143">
        <f>ROUND(I271*H271,2)</f>
        <v>0</v>
      </c>
      <c r="BL271" s="15" t="s">
        <v>155</v>
      </c>
      <c r="BM271" s="142" t="s">
        <v>394</v>
      </c>
    </row>
    <row r="272" spans="2:65" s="1" customFormat="1" ht="18">
      <c r="B272" s="30"/>
      <c r="D272" s="144" t="s">
        <v>156</v>
      </c>
      <c r="F272" s="145" t="s">
        <v>415</v>
      </c>
      <c r="I272" s="146"/>
      <c r="L272" s="30"/>
      <c r="M272" s="147"/>
      <c r="T272" s="54"/>
      <c r="AT272" s="15" t="s">
        <v>156</v>
      </c>
      <c r="AU272" s="15" t="s">
        <v>87</v>
      </c>
    </row>
    <row r="273" spans="2:65" s="1" customFormat="1" ht="37.75" customHeight="1">
      <c r="B273" s="30"/>
      <c r="C273" s="148" t="s">
        <v>395</v>
      </c>
      <c r="D273" s="148" t="s">
        <v>157</v>
      </c>
      <c r="E273" s="149" t="s">
        <v>418</v>
      </c>
      <c r="F273" s="150" t="s">
        <v>419</v>
      </c>
      <c r="G273" s="151" t="s">
        <v>152</v>
      </c>
      <c r="H273" s="152">
        <v>2</v>
      </c>
      <c r="I273" s="153"/>
      <c r="J273" s="154">
        <f>ROUND(I273*H273,2)</f>
        <v>0</v>
      </c>
      <c r="K273" s="150" t="s">
        <v>153</v>
      </c>
      <c r="L273" s="30"/>
      <c r="M273" s="155" t="s">
        <v>1</v>
      </c>
      <c r="N273" s="156" t="s">
        <v>42</v>
      </c>
      <c r="P273" s="140">
        <f>O273*H273</f>
        <v>0</v>
      </c>
      <c r="Q273" s="140">
        <v>0</v>
      </c>
      <c r="R273" s="140">
        <f>Q273*H273</f>
        <v>0</v>
      </c>
      <c r="S273" s="140">
        <v>0.05</v>
      </c>
      <c r="T273" s="141">
        <f>S273*H273</f>
        <v>0.1</v>
      </c>
      <c r="AR273" s="142" t="s">
        <v>155</v>
      </c>
      <c r="AT273" s="142" t="s">
        <v>157</v>
      </c>
      <c r="AU273" s="142" t="s">
        <v>87</v>
      </c>
      <c r="AY273" s="15" t="s">
        <v>146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5" t="s">
        <v>85</v>
      </c>
      <c r="BK273" s="143">
        <f>ROUND(I273*H273,2)</f>
        <v>0</v>
      </c>
      <c r="BL273" s="15" t="s">
        <v>155</v>
      </c>
      <c r="BM273" s="142" t="s">
        <v>399</v>
      </c>
    </row>
    <row r="274" spans="2:65" s="1" customFormat="1" ht="18">
      <c r="B274" s="30"/>
      <c r="D274" s="144" t="s">
        <v>156</v>
      </c>
      <c r="F274" s="145" t="s">
        <v>419</v>
      </c>
      <c r="I274" s="146"/>
      <c r="L274" s="30"/>
      <c r="M274" s="147"/>
      <c r="T274" s="54"/>
      <c r="AT274" s="15" t="s">
        <v>156</v>
      </c>
      <c r="AU274" s="15" t="s">
        <v>87</v>
      </c>
    </row>
    <row r="275" spans="2:65" s="1" customFormat="1" ht="21.75" customHeight="1">
      <c r="B275" s="30"/>
      <c r="C275" s="130" t="s">
        <v>277</v>
      </c>
      <c r="D275" s="130" t="s">
        <v>149</v>
      </c>
      <c r="E275" s="131" t="s">
        <v>421</v>
      </c>
      <c r="F275" s="132" t="s">
        <v>422</v>
      </c>
      <c r="G275" s="133" t="s">
        <v>393</v>
      </c>
      <c r="H275" s="134">
        <v>2</v>
      </c>
      <c r="I275" s="135"/>
      <c r="J275" s="136">
        <f>ROUND(I275*H275,2)</f>
        <v>0</v>
      </c>
      <c r="K275" s="132" t="s">
        <v>153</v>
      </c>
      <c r="L275" s="137"/>
      <c r="M275" s="138" t="s">
        <v>1</v>
      </c>
      <c r="N275" s="139" t="s">
        <v>42</v>
      </c>
      <c r="P275" s="140">
        <f>O275*H275</f>
        <v>0</v>
      </c>
      <c r="Q275" s="140">
        <v>1E-3</v>
      </c>
      <c r="R275" s="140">
        <f>Q275*H275</f>
        <v>2E-3</v>
      </c>
      <c r="S275" s="140">
        <v>0</v>
      </c>
      <c r="T275" s="141">
        <f>S275*H275</f>
        <v>0</v>
      </c>
      <c r="AR275" s="142" t="s">
        <v>154</v>
      </c>
      <c r="AT275" s="142" t="s">
        <v>149</v>
      </c>
      <c r="AU275" s="142" t="s">
        <v>87</v>
      </c>
      <c r="AY275" s="15" t="s">
        <v>146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5" t="s">
        <v>85</v>
      </c>
      <c r="BK275" s="143">
        <f>ROUND(I275*H275,2)</f>
        <v>0</v>
      </c>
      <c r="BL275" s="15" t="s">
        <v>155</v>
      </c>
      <c r="BM275" s="142" t="s">
        <v>402</v>
      </c>
    </row>
    <row r="276" spans="2:65" s="1" customFormat="1" ht="10">
      <c r="B276" s="30"/>
      <c r="D276" s="144" t="s">
        <v>156</v>
      </c>
      <c r="F276" s="145" t="s">
        <v>422</v>
      </c>
      <c r="I276" s="146"/>
      <c r="L276" s="30"/>
      <c r="M276" s="147"/>
      <c r="T276" s="54"/>
      <c r="AT276" s="15" t="s">
        <v>156</v>
      </c>
      <c r="AU276" s="15" t="s">
        <v>87</v>
      </c>
    </row>
    <row r="277" spans="2:65" s="1" customFormat="1" ht="24.15" customHeight="1">
      <c r="B277" s="30"/>
      <c r="C277" s="148" t="s">
        <v>403</v>
      </c>
      <c r="D277" s="148" t="s">
        <v>157</v>
      </c>
      <c r="E277" s="149" t="s">
        <v>425</v>
      </c>
      <c r="F277" s="150" t="s">
        <v>426</v>
      </c>
      <c r="G277" s="151" t="s">
        <v>427</v>
      </c>
      <c r="H277" s="152">
        <v>16</v>
      </c>
      <c r="I277" s="153"/>
      <c r="J277" s="154">
        <f>ROUND(I277*H277,2)</f>
        <v>0</v>
      </c>
      <c r="K277" s="150" t="s">
        <v>153</v>
      </c>
      <c r="L277" s="30"/>
      <c r="M277" s="155" t="s">
        <v>1</v>
      </c>
      <c r="N277" s="156" t="s">
        <v>42</v>
      </c>
      <c r="P277" s="140">
        <f>O277*H277</f>
        <v>0</v>
      </c>
      <c r="Q277" s="140">
        <v>2.9E-4</v>
      </c>
      <c r="R277" s="140">
        <f>Q277*H277</f>
        <v>4.64E-3</v>
      </c>
      <c r="S277" s="140">
        <v>0</v>
      </c>
      <c r="T277" s="141">
        <f>S277*H277</f>
        <v>0</v>
      </c>
      <c r="AR277" s="142" t="s">
        <v>155</v>
      </c>
      <c r="AT277" s="142" t="s">
        <v>157</v>
      </c>
      <c r="AU277" s="142" t="s">
        <v>87</v>
      </c>
      <c r="AY277" s="15" t="s">
        <v>146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5" t="s">
        <v>85</v>
      </c>
      <c r="BK277" s="143">
        <f>ROUND(I277*H277,2)</f>
        <v>0</v>
      </c>
      <c r="BL277" s="15" t="s">
        <v>155</v>
      </c>
      <c r="BM277" s="142" t="s">
        <v>406</v>
      </c>
    </row>
    <row r="278" spans="2:65" s="1" customFormat="1" ht="18">
      <c r="B278" s="30"/>
      <c r="D278" s="144" t="s">
        <v>156</v>
      </c>
      <c r="F278" s="145" t="s">
        <v>426</v>
      </c>
      <c r="I278" s="146"/>
      <c r="L278" s="30"/>
      <c r="M278" s="147"/>
      <c r="T278" s="54"/>
      <c r="AT278" s="15" t="s">
        <v>156</v>
      </c>
      <c r="AU278" s="15" t="s">
        <v>87</v>
      </c>
    </row>
    <row r="279" spans="2:65" s="12" customFormat="1" ht="10">
      <c r="B279" s="157"/>
      <c r="D279" s="144" t="s">
        <v>261</v>
      </c>
      <c r="E279" s="158" t="s">
        <v>1</v>
      </c>
      <c r="F279" s="159" t="s">
        <v>512</v>
      </c>
      <c r="H279" s="160">
        <v>16</v>
      </c>
      <c r="I279" s="161"/>
      <c r="L279" s="157"/>
      <c r="M279" s="162"/>
      <c r="T279" s="163"/>
      <c r="AT279" s="158" t="s">
        <v>261</v>
      </c>
      <c r="AU279" s="158" t="s">
        <v>87</v>
      </c>
      <c r="AV279" s="12" t="s">
        <v>87</v>
      </c>
      <c r="AW279" s="12" t="s">
        <v>33</v>
      </c>
      <c r="AX279" s="12" t="s">
        <v>77</v>
      </c>
      <c r="AY279" s="158" t="s">
        <v>146</v>
      </c>
    </row>
    <row r="280" spans="2:65" s="13" customFormat="1" ht="10">
      <c r="B280" s="164"/>
      <c r="D280" s="144" t="s">
        <v>261</v>
      </c>
      <c r="E280" s="165" t="s">
        <v>1</v>
      </c>
      <c r="F280" s="166" t="s">
        <v>263</v>
      </c>
      <c r="H280" s="167">
        <v>16</v>
      </c>
      <c r="I280" s="168"/>
      <c r="L280" s="164"/>
      <c r="M280" s="169"/>
      <c r="T280" s="170"/>
      <c r="AT280" s="165" t="s">
        <v>261</v>
      </c>
      <c r="AU280" s="165" t="s">
        <v>87</v>
      </c>
      <c r="AV280" s="13" t="s">
        <v>155</v>
      </c>
      <c r="AW280" s="13" t="s">
        <v>33</v>
      </c>
      <c r="AX280" s="13" t="s">
        <v>85</v>
      </c>
      <c r="AY280" s="165" t="s">
        <v>146</v>
      </c>
    </row>
    <row r="281" spans="2:65" s="1" customFormat="1" ht="16.5" customHeight="1">
      <c r="B281" s="30"/>
      <c r="C281" s="148" t="s">
        <v>279</v>
      </c>
      <c r="D281" s="148" t="s">
        <v>157</v>
      </c>
      <c r="E281" s="149" t="s">
        <v>430</v>
      </c>
      <c r="F281" s="150" t="s">
        <v>431</v>
      </c>
      <c r="G281" s="151" t="s">
        <v>163</v>
      </c>
      <c r="H281" s="152">
        <v>3</v>
      </c>
      <c r="I281" s="153"/>
      <c r="J281" s="154">
        <f>ROUND(I281*H281,2)</f>
        <v>0</v>
      </c>
      <c r="K281" s="150" t="s">
        <v>1</v>
      </c>
      <c r="L281" s="30"/>
      <c r="M281" s="155" t="s">
        <v>1</v>
      </c>
      <c r="N281" s="156" t="s">
        <v>42</v>
      </c>
      <c r="P281" s="140">
        <f>O281*H281</f>
        <v>0</v>
      </c>
      <c r="Q281" s="140">
        <v>0</v>
      </c>
      <c r="R281" s="140">
        <f>Q281*H281</f>
        <v>0</v>
      </c>
      <c r="S281" s="140">
        <v>0</v>
      </c>
      <c r="T281" s="141">
        <f>S281*H281</f>
        <v>0</v>
      </c>
      <c r="AR281" s="142" t="s">
        <v>155</v>
      </c>
      <c r="AT281" s="142" t="s">
        <v>157</v>
      </c>
      <c r="AU281" s="142" t="s">
        <v>87</v>
      </c>
      <c r="AY281" s="15" t="s">
        <v>146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85</v>
      </c>
      <c r="BK281" s="143">
        <f>ROUND(I281*H281,2)</f>
        <v>0</v>
      </c>
      <c r="BL281" s="15" t="s">
        <v>155</v>
      </c>
      <c r="BM281" s="142" t="s">
        <v>409</v>
      </c>
    </row>
    <row r="282" spans="2:65" s="1" customFormat="1" ht="10">
      <c r="B282" s="30"/>
      <c r="D282" s="144" t="s">
        <v>156</v>
      </c>
      <c r="F282" s="145" t="s">
        <v>431</v>
      </c>
      <c r="I282" s="146"/>
      <c r="L282" s="30"/>
      <c r="M282" s="147"/>
      <c r="T282" s="54"/>
      <c r="AT282" s="15" t="s">
        <v>156</v>
      </c>
      <c r="AU282" s="15" t="s">
        <v>87</v>
      </c>
    </row>
    <row r="283" spans="2:65" s="11" customFormat="1" ht="22.75" customHeight="1">
      <c r="B283" s="118"/>
      <c r="D283" s="119" t="s">
        <v>76</v>
      </c>
      <c r="E283" s="128" t="s">
        <v>433</v>
      </c>
      <c r="F283" s="128" t="s">
        <v>434</v>
      </c>
      <c r="I283" s="121"/>
      <c r="J283" s="129">
        <f>BK283</f>
        <v>0</v>
      </c>
      <c r="L283" s="118"/>
      <c r="M283" s="123"/>
      <c r="P283" s="124">
        <f>SUM(P284:P293)</f>
        <v>0</v>
      </c>
      <c r="R283" s="124">
        <f>SUM(R284:R293)</f>
        <v>0</v>
      </c>
      <c r="T283" s="125">
        <f>SUM(T284:T293)</f>
        <v>0</v>
      </c>
      <c r="AR283" s="119" t="s">
        <v>85</v>
      </c>
      <c r="AT283" s="126" t="s">
        <v>76</v>
      </c>
      <c r="AU283" s="126" t="s">
        <v>85</v>
      </c>
      <c r="AY283" s="119" t="s">
        <v>146</v>
      </c>
      <c r="BK283" s="127">
        <f>SUM(BK284:BK293)</f>
        <v>0</v>
      </c>
    </row>
    <row r="284" spans="2:65" s="1" customFormat="1" ht="16.5" customHeight="1">
      <c r="B284" s="30"/>
      <c r="C284" s="130" t="s">
        <v>410</v>
      </c>
      <c r="D284" s="130" t="s">
        <v>149</v>
      </c>
      <c r="E284" s="131" t="s">
        <v>436</v>
      </c>
      <c r="F284" s="132" t="s">
        <v>437</v>
      </c>
      <c r="G284" s="133" t="s">
        <v>251</v>
      </c>
      <c r="H284" s="134">
        <v>1</v>
      </c>
      <c r="I284" s="135"/>
      <c r="J284" s="136">
        <f>ROUND(I284*H284,2)</f>
        <v>0</v>
      </c>
      <c r="K284" s="132" t="s">
        <v>1</v>
      </c>
      <c r="L284" s="137"/>
      <c r="M284" s="138" t="s">
        <v>1</v>
      </c>
      <c r="N284" s="139" t="s">
        <v>42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154</v>
      </c>
      <c r="AT284" s="142" t="s">
        <v>149</v>
      </c>
      <c r="AU284" s="142" t="s">
        <v>87</v>
      </c>
      <c r="AY284" s="15" t="s">
        <v>146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5" t="s">
        <v>85</v>
      </c>
      <c r="BK284" s="143">
        <f>ROUND(I284*H284,2)</f>
        <v>0</v>
      </c>
      <c r="BL284" s="15" t="s">
        <v>155</v>
      </c>
      <c r="BM284" s="142" t="s">
        <v>413</v>
      </c>
    </row>
    <row r="285" spans="2:65" s="1" customFormat="1" ht="10">
      <c r="B285" s="30"/>
      <c r="D285" s="144" t="s">
        <v>156</v>
      </c>
      <c r="F285" s="145" t="s">
        <v>437</v>
      </c>
      <c r="I285" s="146"/>
      <c r="L285" s="30"/>
      <c r="M285" s="147"/>
      <c r="T285" s="54"/>
      <c r="AT285" s="15" t="s">
        <v>156</v>
      </c>
      <c r="AU285" s="15" t="s">
        <v>87</v>
      </c>
    </row>
    <row r="286" spans="2:65" s="1" customFormat="1" ht="16.5" customHeight="1">
      <c r="B286" s="30"/>
      <c r="C286" s="148" t="s">
        <v>280</v>
      </c>
      <c r="D286" s="148" t="s">
        <v>157</v>
      </c>
      <c r="E286" s="149" t="s">
        <v>439</v>
      </c>
      <c r="F286" s="150" t="s">
        <v>440</v>
      </c>
      <c r="G286" s="151" t="s">
        <v>259</v>
      </c>
      <c r="H286" s="152">
        <v>1</v>
      </c>
      <c r="I286" s="153"/>
      <c r="J286" s="154">
        <f>ROUND(I286*H286,2)</f>
        <v>0</v>
      </c>
      <c r="K286" s="150" t="s">
        <v>153</v>
      </c>
      <c r="L286" s="30"/>
      <c r="M286" s="155" t="s">
        <v>1</v>
      </c>
      <c r="N286" s="156" t="s">
        <v>42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155</v>
      </c>
      <c r="AT286" s="142" t="s">
        <v>157</v>
      </c>
      <c r="AU286" s="142" t="s">
        <v>87</v>
      </c>
      <c r="AY286" s="15" t="s">
        <v>146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5" t="s">
        <v>85</v>
      </c>
      <c r="BK286" s="143">
        <f>ROUND(I286*H286,2)</f>
        <v>0</v>
      </c>
      <c r="BL286" s="15" t="s">
        <v>155</v>
      </c>
      <c r="BM286" s="142" t="s">
        <v>416</v>
      </c>
    </row>
    <row r="287" spans="2:65" s="1" customFormat="1" ht="10">
      <c r="B287" s="30"/>
      <c r="D287" s="144" t="s">
        <v>156</v>
      </c>
      <c r="F287" s="145" t="s">
        <v>440</v>
      </c>
      <c r="I287" s="146"/>
      <c r="L287" s="30"/>
      <c r="M287" s="147"/>
      <c r="T287" s="54"/>
      <c r="AT287" s="15" t="s">
        <v>156</v>
      </c>
      <c r="AU287" s="15" t="s">
        <v>87</v>
      </c>
    </row>
    <row r="288" spans="2:65" s="12" customFormat="1" ht="10">
      <c r="B288" s="157"/>
      <c r="D288" s="144" t="s">
        <v>261</v>
      </c>
      <c r="E288" s="158" t="s">
        <v>1</v>
      </c>
      <c r="F288" s="159" t="s">
        <v>513</v>
      </c>
      <c r="H288" s="160">
        <v>1</v>
      </c>
      <c r="I288" s="161"/>
      <c r="L288" s="157"/>
      <c r="M288" s="162"/>
      <c r="T288" s="163"/>
      <c r="AT288" s="158" t="s">
        <v>261</v>
      </c>
      <c r="AU288" s="158" t="s">
        <v>87</v>
      </c>
      <c r="AV288" s="12" t="s">
        <v>87</v>
      </c>
      <c r="AW288" s="12" t="s">
        <v>33</v>
      </c>
      <c r="AX288" s="12" t="s">
        <v>77</v>
      </c>
      <c r="AY288" s="158" t="s">
        <v>146</v>
      </c>
    </row>
    <row r="289" spans="2:65" s="13" customFormat="1" ht="10">
      <c r="B289" s="164"/>
      <c r="D289" s="144" t="s">
        <v>261</v>
      </c>
      <c r="E289" s="165" t="s">
        <v>1</v>
      </c>
      <c r="F289" s="166" t="s">
        <v>263</v>
      </c>
      <c r="H289" s="167">
        <v>1</v>
      </c>
      <c r="I289" s="168"/>
      <c r="L289" s="164"/>
      <c r="M289" s="169"/>
      <c r="T289" s="170"/>
      <c r="AT289" s="165" t="s">
        <v>261</v>
      </c>
      <c r="AU289" s="165" t="s">
        <v>87</v>
      </c>
      <c r="AV289" s="13" t="s">
        <v>155</v>
      </c>
      <c r="AW289" s="13" t="s">
        <v>33</v>
      </c>
      <c r="AX289" s="13" t="s">
        <v>85</v>
      </c>
      <c r="AY289" s="165" t="s">
        <v>146</v>
      </c>
    </row>
    <row r="290" spans="2:65" s="1" customFormat="1" ht="33" customHeight="1">
      <c r="B290" s="30"/>
      <c r="C290" s="148" t="s">
        <v>417</v>
      </c>
      <c r="D290" s="148" t="s">
        <v>157</v>
      </c>
      <c r="E290" s="149" t="s">
        <v>444</v>
      </c>
      <c r="F290" s="150" t="s">
        <v>445</v>
      </c>
      <c r="G290" s="151" t="s">
        <v>152</v>
      </c>
      <c r="H290" s="152">
        <v>1</v>
      </c>
      <c r="I290" s="153"/>
      <c r="J290" s="154">
        <f>ROUND(I290*H290,2)</f>
        <v>0</v>
      </c>
      <c r="K290" s="150" t="s">
        <v>153</v>
      </c>
      <c r="L290" s="30"/>
      <c r="M290" s="155" t="s">
        <v>1</v>
      </c>
      <c r="N290" s="156" t="s">
        <v>42</v>
      </c>
      <c r="P290" s="140">
        <f>O290*H290</f>
        <v>0</v>
      </c>
      <c r="Q290" s="140">
        <v>0</v>
      </c>
      <c r="R290" s="140">
        <f>Q290*H290</f>
        <v>0</v>
      </c>
      <c r="S290" s="140">
        <v>0</v>
      </c>
      <c r="T290" s="141">
        <f>S290*H290</f>
        <v>0</v>
      </c>
      <c r="AR290" s="142" t="s">
        <v>155</v>
      </c>
      <c r="AT290" s="142" t="s">
        <v>157</v>
      </c>
      <c r="AU290" s="142" t="s">
        <v>87</v>
      </c>
      <c r="AY290" s="15" t="s">
        <v>146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5" t="s">
        <v>85</v>
      </c>
      <c r="BK290" s="143">
        <f>ROUND(I290*H290,2)</f>
        <v>0</v>
      </c>
      <c r="BL290" s="15" t="s">
        <v>155</v>
      </c>
      <c r="BM290" s="142" t="s">
        <v>420</v>
      </c>
    </row>
    <row r="291" spans="2:65" s="1" customFormat="1" ht="18">
      <c r="B291" s="30"/>
      <c r="D291" s="144" t="s">
        <v>156</v>
      </c>
      <c r="F291" s="145" t="s">
        <v>445</v>
      </c>
      <c r="I291" s="146"/>
      <c r="L291" s="30"/>
      <c r="M291" s="147"/>
      <c r="T291" s="54"/>
      <c r="AT291" s="15" t="s">
        <v>156</v>
      </c>
      <c r="AU291" s="15" t="s">
        <v>87</v>
      </c>
    </row>
    <row r="292" spans="2:65" s="1" customFormat="1" ht="16.5" customHeight="1">
      <c r="B292" s="30"/>
      <c r="C292" s="148" t="s">
        <v>284</v>
      </c>
      <c r="D292" s="148" t="s">
        <v>157</v>
      </c>
      <c r="E292" s="149" t="s">
        <v>447</v>
      </c>
      <c r="F292" s="150" t="s">
        <v>448</v>
      </c>
      <c r="G292" s="151" t="s">
        <v>449</v>
      </c>
      <c r="H292" s="152">
        <v>1</v>
      </c>
      <c r="I292" s="153"/>
      <c r="J292" s="154">
        <f>ROUND(I292*H292,2)</f>
        <v>0</v>
      </c>
      <c r="K292" s="150" t="s">
        <v>153</v>
      </c>
      <c r="L292" s="30"/>
      <c r="M292" s="155" t="s">
        <v>1</v>
      </c>
      <c r="N292" s="156" t="s">
        <v>42</v>
      </c>
      <c r="P292" s="140">
        <f>O292*H292</f>
        <v>0</v>
      </c>
      <c r="Q292" s="140">
        <v>0</v>
      </c>
      <c r="R292" s="140">
        <f>Q292*H292</f>
        <v>0</v>
      </c>
      <c r="S292" s="140">
        <v>0</v>
      </c>
      <c r="T292" s="141">
        <f>S292*H292</f>
        <v>0</v>
      </c>
      <c r="AR292" s="142" t="s">
        <v>155</v>
      </c>
      <c r="AT292" s="142" t="s">
        <v>157</v>
      </c>
      <c r="AU292" s="142" t="s">
        <v>87</v>
      </c>
      <c r="AY292" s="15" t="s">
        <v>146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5" t="s">
        <v>85</v>
      </c>
      <c r="BK292" s="143">
        <f>ROUND(I292*H292,2)</f>
        <v>0</v>
      </c>
      <c r="BL292" s="15" t="s">
        <v>155</v>
      </c>
      <c r="BM292" s="142" t="s">
        <v>423</v>
      </c>
    </row>
    <row r="293" spans="2:65" s="1" customFormat="1" ht="10">
      <c r="B293" s="30"/>
      <c r="D293" s="144" t="s">
        <v>156</v>
      </c>
      <c r="F293" s="145" t="s">
        <v>448</v>
      </c>
      <c r="I293" s="146"/>
      <c r="L293" s="30"/>
      <c r="M293" s="147"/>
      <c r="T293" s="54"/>
      <c r="AT293" s="15" t="s">
        <v>156</v>
      </c>
      <c r="AU293" s="15" t="s">
        <v>87</v>
      </c>
    </row>
    <row r="294" spans="2:65" s="11" customFormat="1" ht="25.9" customHeight="1">
      <c r="B294" s="118"/>
      <c r="D294" s="119" t="s">
        <v>76</v>
      </c>
      <c r="E294" s="120" t="s">
        <v>452</v>
      </c>
      <c r="F294" s="120" t="s">
        <v>453</v>
      </c>
      <c r="I294" s="121"/>
      <c r="J294" s="122">
        <f>BK294</f>
        <v>0</v>
      </c>
      <c r="L294" s="118"/>
      <c r="M294" s="123"/>
      <c r="P294" s="124">
        <f>SUM(P295:P304)</f>
        <v>0</v>
      </c>
      <c r="R294" s="124">
        <f>SUM(R295:R304)</f>
        <v>0</v>
      </c>
      <c r="T294" s="125">
        <f>SUM(T295:T304)</f>
        <v>0</v>
      </c>
      <c r="AR294" s="119" t="s">
        <v>167</v>
      </c>
      <c r="AT294" s="126" t="s">
        <v>76</v>
      </c>
      <c r="AU294" s="126" t="s">
        <v>77</v>
      </c>
      <c r="AY294" s="119" t="s">
        <v>146</v>
      </c>
      <c r="BK294" s="127">
        <f>SUM(BK295:BK304)</f>
        <v>0</v>
      </c>
    </row>
    <row r="295" spans="2:65" s="1" customFormat="1" ht="16.5" customHeight="1">
      <c r="B295" s="30"/>
      <c r="C295" s="148" t="s">
        <v>424</v>
      </c>
      <c r="D295" s="148" t="s">
        <v>157</v>
      </c>
      <c r="E295" s="149" t="s">
        <v>457</v>
      </c>
      <c r="F295" s="150" t="s">
        <v>458</v>
      </c>
      <c r="G295" s="151" t="s">
        <v>449</v>
      </c>
      <c r="H295" s="152">
        <v>1</v>
      </c>
      <c r="I295" s="153"/>
      <c r="J295" s="154">
        <f>ROUND(I295*H295,2)</f>
        <v>0</v>
      </c>
      <c r="K295" s="150" t="s">
        <v>153</v>
      </c>
      <c r="L295" s="30"/>
      <c r="M295" s="155" t="s">
        <v>1</v>
      </c>
      <c r="N295" s="156" t="s">
        <v>42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155</v>
      </c>
      <c r="AT295" s="142" t="s">
        <v>157</v>
      </c>
      <c r="AU295" s="142" t="s">
        <v>85</v>
      </c>
      <c r="AY295" s="15" t="s">
        <v>146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5" t="s">
        <v>85</v>
      </c>
      <c r="BK295" s="143">
        <f>ROUND(I295*H295,2)</f>
        <v>0</v>
      </c>
      <c r="BL295" s="15" t="s">
        <v>155</v>
      </c>
      <c r="BM295" s="142" t="s">
        <v>428</v>
      </c>
    </row>
    <row r="296" spans="2:65" s="1" customFormat="1" ht="10">
      <c r="B296" s="30"/>
      <c r="D296" s="144" t="s">
        <v>156</v>
      </c>
      <c r="F296" s="145" t="s">
        <v>458</v>
      </c>
      <c r="I296" s="146"/>
      <c r="L296" s="30"/>
      <c r="M296" s="147"/>
      <c r="T296" s="54"/>
      <c r="AT296" s="15" t="s">
        <v>156</v>
      </c>
      <c r="AU296" s="15" t="s">
        <v>85</v>
      </c>
    </row>
    <row r="297" spans="2:65" s="1" customFormat="1" ht="16.5" customHeight="1">
      <c r="B297" s="30"/>
      <c r="C297" s="148" t="s">
        <v>287</v>
      </c>
      <c r="D297" s="148" t="s">
        <v>157</v>
      </c>
      <c r="E297" s="149" t="s">
        <v>460</v>
      </c>
      <c r="F297" s="150" t="s">
        <v>461</v>
      </c>
      <c r="G297" s="151" t="s">
        <v>449</v>
      </c>
      <c r="H297" s="152">
        <v>1</v>
      </c>
      <c r="I297" s="153"/>
      <c r="J297" s="154">
        <f>ROUND(I297*H297,2)</f>
        <v>0</v>
      </c>
      <c r="K297" s="150" t="s">
        <v>153</v>
      </c>
      <c r="L297" s="30"/>
      <c r="M297" s="155" t="s">
        <v>1</v>
      </c>
      <c r="N297" s="156" t="s">
        <v>42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155</v>
      </c>
      <c r="AT297" s="142" t="s">
        <v>157</v>
      </c>
      <c r="AU297" s="142" t="s">
        <v>85</v>
      </c>
      <c r="AY297" s="15" t="s">
        <v>146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5" t="s">
        <v>85</v>
      </c>
      <c r="BK297" s="143">
        <f>ROUND(I297*H297,2)</f>
        <v>0</v>
      </c>
      <c r="BL297" s="15" t="s">
        <v>155</v>
      </c>
      <c r="BM297" s="142" t="s">
        <v>432</v>
      </c>
    </row>
    <row r="298" spans="2:65" s="1" customFormat="1" ht="10">
      <c r="B298" s="30"/>
      <c r="D298" s="144" t="s">
        <v>156</v>
      </c>
      <c r="F298" s="145" t="s">
        <v>461</v>
      </c>
      <c r="I298" s="146"/>
      <c r="L298" s="30"/>
      <c r="M298" s="147"/>
      <c r="T298" s="54"/>
      <c r="AT298" s="15" t="s">
        <v>156</v>
      </c>
      <c r="AU298" s="15" t="s">
        <v>85</v>
      </c>
    </row>
    <row r="299" spans="2:65" s="1" customFormat="1" ht="16.5" customHeight="1">
      <c r="B299" s="30"/>
      <c r="C299" s="148" t="s">
        <v>435</v>
      </c>
      <c r="D299" s="148" t="s">
        <v>157</v>
      </c>
      <c r="E299" s="149" t="s">
        <v>466</v>
      </c>
      <c r="F299" s="150" t="s">
        <v>467</v>
      </c>
      <c r="G299" s="151" t="s">
        <v>449</v>
      </c>
      <c r="H299" s="152">
        <v>1</v>
      </c>
      <c r="I299" s="153"/>
      <c r="J299" s="154">
        <f>ROUND(I299*H299,2)</f>
        <v>0</v>
      </c>
      <c r="K299" s="150" t="s">
        <v>153</v>
      </c>
      <c r="L299" s="30"/>
      <c r="M299" s="155" t="s">
        <v>1</v>
      </c>
      <c r="N299" s="156" t="s">
        <v>42</v>
      </c>
      <c r="P299" s="140">
        <f>O299*H299</f>
        <v>0</v>
      </c>
      <c r="Q299" s="140">
        <v>0</v>
      </c>
      <c r="R299" s="140">
        <f>Q299*H299</f>
        <v>0</v>
      </c>
      <c r="S299" s="140">
        <v>0</v>
      </c>
      <c r="T299" s="141">
        <f>S299*H299</f>
        <v>0</v>
      </c>
      <c r="AR299" s="142" t="s">
        <v>155</v>
      </c>
      <c r="AT299" s="142" t="s">
        <v>157</v>
      </c>
      <c r="AU299" s="142" t="s">
        <v>85</v>
      </c>
      <c r="AY299" s="15" t="s">
        <v>146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5" t="s">
        <v>85</v>
      </c>
      <c r="BK299" s="143">
        <f>ROUND(I299*H299,2)</f>
        <v>0</v>
      </c>
      <c r="BL299" s="15" t="s">
        <v>155</v>
      </c>
      <c r="BM299" s="142" t="s">
        <v>438</v>
      </c>
    </row>
    <row r="300" spans="2:65" s="1" customFormat="1" ht="10">
      <c r="B300" s="30"/>
      <c r="D300" s="144" t="s">
        <v>156</v>
      </c>
      <c r="F300" s="145" t="s">
        <v>467</v>
      </c>
      <c r="I300" s="146"/>
      <c r="L300" s="30"/>
      <c r="M300" s="147"/>
      <c r="T300" s="54"/>
      <c r="AT300" s="15" t="s">
        <v>156</v>
      </c>
      <c r="AU300" s="15" t="s">
        <v>85</v>
      </c>
    </row>
    <row r="301" spans="2:65" s="1" customFormat="1" ht="16.5" customHeight="1">
      <c r="B301" s="30"/>
      <c r="C301" s="148" t="s">
        <v>289</v>
      </c>
      <c r="D301" s="148" t="s">
        <v>157</v>
      </c>
      <c r="E301" s="149" t="s">
        <v>471</v>
      </c>
      <c r="F301" s="150" t="s">
        <v>472</v>
      </c>
      <c r="G301" s="151" t="s">
        <v>449</v>
      </c>
      <c r="H301" s="152">
        <v>1</v>
      </c>
      <c r="I301" s="153"/>
      <c r="J301" s="154">
        <f>ROUND(I301*H301,2)</f>
        <v>0</v>
      </c>
      <c r="K301" s="150" t="s">
        <v>153</v>
      </c>
      <c r="L301" s="30"/>
      <c r="M301" s="155" t="s">
        <v>1</v>
      </c>
      <c r="N301" s="156" t="s">
        <v>42</v>
      </c>
      <c r="P301" s="140">
        <f>O301*H301</f>
        <v>0</v>
      </c>
      <c r="Q301" s="140">
        <v>0</v>
      </c>
      <c r="R301" s="140">
        <f>Q301*H301</f>
        <v>0</v>
      </c>
      <c r="S301" s="140">
        <v>0</v>
      </c>
      <c r="T301" s="141">
        <f>S301*H301</f>
        <v>0</v>
      </c>
      <c r="AR301" s="142" t="s">
        <v>155</v>
      </c>
      <c r="AT301" s="142" t="s">
        <v>157</v>
      </c>
      <c r="AU301" s="142" t="s">
        <v>85</v>
      </c>
      <c r="AY301" s="15" t="s">
        <v>146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5" t="s">
        <v>85</v>
      </c>
      <c r="BK301" s="143">
        <f>ROUND(I301*H301,2)</f>
        <v>0</v>
      </c>
      <c r="BL301" s="15" t="s">
        <v>155</v>
      </c>
      <c r="BM301" s="142" t="s">
        <v>441</v>
      </c>
    </row>
    <row r="302" spans="2:65" s="1" customFormat="1" ht="10">
      <c r="B302" s="30"/>
      <c r="D302" s="144" t="s">
        <v>156</v>
      </c>
      <c r="F302" s="145" t="s">
        <v>472</v>
      </c>
      <c r="I302" s="146"/>
      <c r="L302" s="30"/>
      <c r="M302" s="147"/>
      <c r="T302" s="54"/>
      <c r="AT302" s="15" t="s">
        <v>156</v>
      </c>
      <c r="AU302" s="15" t="s">
        <v>85</v>
      </c>
    </row>
    <row r="303" spans="2:65" s="1" customFormat="1" ht="16.5" customHeight="1">
      <c r="B303" s="30"/>
      <c r="C303" s="148" t="s">
        <v>443</v>
      </c>
      <c r="D303" s="148" t="s">
        <v>157</v>
      </c>
      <c r="E303" s="149" t="s">
        <v>477</v>
      </c>
      <c r="F303" s="150" t="s">
        <v>478</v>
      </c>
      <c r="G303" s="151" t="s">
        <v>449</v>
      </c>
      <c r="H303" s="152">
        <v>1</v>
      </c>
      <c r="I303" s="153"/>
      <c r="J303" s="154">
        <f>ROUND(I303*H303,2)</f>
        <v>0</v>
      </c>
      <c r="K303" s="150" t="s">
        <v>153</v>
      </c>
      <c r="L303" s="30"/>
      <c r="M303" s="155" t="s">
        <v>1</v>
      </c>
      <c r="N303" s="156" t="s">
        <v>42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155</v>
      </c>
      <c r="AT303" s="142" t="s">
        <v>157</v>
      </c>
      <c r="AU303" s="142" t="s">
        <v>85</v>
      </c>
      <c r="AY303" s="15" t="s">
        <v>146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5" t="s">
        <v>85</v>
      </c>
      <c r="BK303" s="143">
        <f>ROUND(I303*H303,2)</f>
        <v>0</v>
      </c>
      <c r="BL303" s="15" t="s">
        <v>155</v>
      </c>
      <c r="BM303" s="142" t="s">
        <v>446</v>
      </c>
    </row>
    <row r="304" spans="2:65" s="1" customFormat="1" ht="10">
      <c r="B304" s="30"/>
      <c r="D304" s="144" t="s">
        <v>156</v>
      </c>
      <c r="F304" s="145" t="s">
        <v>478</v>
      </c>
      <c r="I304" s="146"/>
      <c r="L304" s="30"/>
      <c r="M304" s="171"/>
      <c r="N304" s="172"/>
      <c r="O304" s="172"/>
      <c r="P304" s="172"/>
      <c r="Q304" s="172"/>
      <c r="R304" s="172"/>
      <c r="S304" s="172"/>
      <c r="T304" s="173"/>
      <c r="AT304" s="15" t="s">
        <v>156</v>
      </c>
      <c r="AU304" s="15" t="s">
        <v>85</v>
      </c>
    </row>
    <row r="305" spans="2:12" s="1" customFormat="1" ht="7" customHeight="1">
      <c r="B305" s="42"/>
      <c r="C305" s="43"/>
      <c r="D305" s="43"/>
      <c r="E305" s="43"/>
      <c r="F305" s="43"/>
      <c r="G305" s="43"/>
      <c r="H305" s="43"/>
      <c r="I305" s="43"/>
      <c r="J305" s="43"/>
      <c r="K305" s="43"/>
      <c r="L305" s="30"/>
    </row>
  </sheetData>
  <sheetProtection algorithmName="SHA-512" hashValue="SzA8DEEAQjuAcstiXXixo/z4aAqadtT/sD1Hsi6LHXJItPChumP8SwaMG4T72vMcHqUKhqWENLPH/ufExDXvQg==" saltValue="czXilOQG6BuLoB+4ZoMvFiZtSfxAHXHRm/yyNhftbIQ3IbIiNd+jp66n2UYQjUEbBoWZc1wNbZOsg9jSF4dRJQ==" spinCount="100000" sheet="1" objects="1" scenarios="1" formatColumns="0" formatRows="0" autoFilter="0"/>
  <autoFilter ref="C120:K304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99"/>
  <sheetViews>
    <sheetView showGridLines="0" workbookViewId="0"/>
  </sheetViews>
  <sheetFormatPr defaultRowHeight="13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5" t="s">
        <v>96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5" customHeight="1">
      <c r="B4" s="18"/>
      <c r="D4" s="19" t="s">
        <v>112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2" t="str">
        <f>'Rekapitulace stavby'!K6</f>
        <v>Doplnění docházkového systému ve vybraných budovách v obvodu OŘ Ostrava</v>
      </c>
      <c r="F7" s="213"/>
      <c r="G7" s="213"/>
      <c r="H7" s="213"/>
      <c r="L7" s="18"/>
    </row>
    <row r="8" spans="2:46" s="1" customFormat="1" ht="12" customHeight="1">
      <c r="B8" s="30"/>
      <c r="D8" s="25" t="s">
        <v>113</v>
      </c>
      <c r="L8" s="30"/>
    </row>
    <row r="9" spans="2:46" s="1" customFormat="1" ht="16.5" customHeight="1">
      <c r="B9" s="30"/>
      <c r="E9" s="174" t="s">
        <v>528</v>
      </c>
      <c r="F9" s="214"/>
      <c r="G9" s="214"/>
      <c r="H9" s="214"/>
      <c r="L9" s="30"/>
    </row>
    <row r="10" spans="2:46" s="1" customFormat="1" ht="10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115</v>
      </c>
      <c r="I12" s="25" t="s">
        <v>22</v>
      </c>
      <c r="J12" s="50">
        <f>'Rekapitulace stavby'!AN8</f>
        <v>0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>70994234</v>
      </c>
      <c r="L14" s="30"/>
    </row>
    <row r="15" spans="2:46" s="1" customFormat="1" ht="18" customHeight="1">
      <c r="B15" s="30"/>
      <c r="E15" s="23" t="str">
        <f>IF('Rekapitulace stavby'!E11="","",'Rekapitulace stavby'!E11)</f>
        <v>Správa železnic, státní organizace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5" t="str">
        <f>'Rekapitulace stavby'!E14</f>
        <v>Vyplň údaj</v>
      </c>
      <c r="F18" s="196"/>
      <c r="G18" s="196"/>
      <c r="H18" s="196"/>
      <c r="I18" s="25" t="s">
        <v>27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24</v>
      </c>
      <c r="J20" s="23" t="str">
        <f>IF('Rekapitulace stavby'!AN16="","",'Rekapitulace stavby'!AN16)</f>
        <v>61974731</v>
      </c>
      <c r="L20" s="30"/>
    </row>
    <row r="21" spans="2:12" s="1" customFormat="1" ht="18" customHeight="1">
      <c r="B21" s="30"/>
      <c r="E21" s="23" t="str">
        <f>IF('Rekapitulace stavby'!E17="","",'Rekapitulace stavby'!E17)</f>
        <v>Trade FIDES, a.s.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>Ing. Jakub Martiník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1" t="s">
        <v>1</v>
      </c>
      <c r="F27" s="201"/>
      <c r="G27" s="201"/>
      <c r="H27" s="201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customHeight="1">
      <c r="B30" s="30"/>
      <c r="D30" s="88" t="s">
        <v>37</v>
      </c>
      <c r="J30" s="64">
        <f>ROUND(J121,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ROUND((SUM(BE121:BE298)),  2)</f>
        <v>0</v>
      </c>
      <c r="I33" s="90">
        <v>0.21</v>
      </c>
      <c r="J33" s="89">
        <f>ROUND(((SUM(BE121:BE298))*I33),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ROUND((SUM(BF121:BF298)),  2)</f>
        <v>0</v>
      </c>
      <c r="I34" s="90">
        <v>0.12</v>
      </c>
      <c r="J34" s="89">
        <f>ROUND(((SUM(BF121:BF298))*I34),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ROUND((SUM(BG121:BG298)),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ROUND((SUM(BH121:BH298)),  2)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ROUND((SUM(BI121:BI298)),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">
      <c r="B51" s="18"/>
      <c r="L51" s="18"/>
    </row>
    <row r="52" spans="2:12" ht="10">
      <c r="B52" s="18"/>
      <c r="L52" s="18"/>
    </row>
    <row r="53" spans="2:12" ht="10">
      <c r="B53" s="18"/>
      <c r="L53" s="18"/>
    </row>
    <row r="54" spans="2:12" ht="10">
      <c r="B54" s="18"/>
      <c r="L54" s="18"/>
    </row>
    <row r="55" spans="2:12" ht="10">
      <c r="B55" s="18"/>
      <c r="L55" s="18"/>
    </row>
    <row r="56" spans="2:12" ht="10">
      <c r="B56" s="18"/>
      <c r="L56" s="18"/>
    </row>
    <row r="57" spans="2:12" ht="10">
      <c r="B57" s="18"/>
      <c r="L57" s="18"/>
    </row>
    <row r="58" spans="2:12" ht="10">
      <c r="B58" s="18"/>
      <c r="L58" s="18"/>
    </row>
    <row r="59" spans="2:12" ht="10">
      <c r="B59" s="18"/>
      <c r="L59" s="18"/>
    </row>
    <row r="60" spans="2:12" ht="10">
      <c r="B60" s="18"/>
      <c r="L60" s="18"/>
    </row>
    <row r="61" spans="2:12" s="1" customFormat="1" ht="12.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">
      <c r="B62" s="18"/>
      <c r="L62" s="18"/>
    </row>
    <row r="63" spans="2:12" ht="10">
      <c r="B63" s="18"/>
      <c r="L63" s="18"/>
    </row>
    <row r="64" spans="2:12" ht="10">
      <c r="B64" s="18"/>
      <c r="L64" s="18"/>
    </row>
    <row r="65" spans="2:12" s="1" customFormat="1" ht="13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">
      <c r="B66" s="18"/>
      <c r="L66" s="18"/>
    </row>
    <row r="67" spans="2:12" ht="10">
      <c r="B67" s="18"/>
      <c r="L67" s="18"/>
    </row>
    <row r="68" spans="2:12" ht="10">
      <c r="B68" s="18"/>
      <c r="L68" s="18"/>
    </row>
    <row r="69" spans="2:12" ht="10">
      <c r="B69" s="18"/>
      <c r="L69" s="18"/>
    </row>
    <row r="70" spans="2:12" ht="10">
      <c r="B70" s="18"/>
      <c r="L70" s="18"/>
    </row>
    <row r="71" spans="2:12" ht="10">
      <c r="B71" s="18"/>
      <c r="L71" s="18"/>
    </row>
    <row r="72" spans="2:12" ht="10">
      <c r="B72" s="18"/>
      <c r="L72" s="18"/>
    </row>
    <row r="73" spans="2:12" ht="10">
      <c r="B73" s="18"/>
      <c r="L73" s="18"/>
    </row>
    <row r="74" spans="2:12" ht="10">
      <c r="B74" s="18"/>
      <c r="L74" s="18"/>
    </row>
    <row r="75" spans="2:12" ht="10">
      <c r="B75" s="18"/>
      <c r="L75" s="18"/>
    </row>
    <row r="76" spans="2:12" s="1" customFormat="1" ht="12.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116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2" t="str">
        <f>E7</f>
        <v>Doplnění docházkového systému ve vybraných budovách v obvodu OŘ Ostrava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113</v>
      </c>
      <c r="L86" s="30"/>
    </row>
    <row r="87" spans="2:47" s="1" customFormat="1" ht="16.5" customHeight="1">
      <c r="B87" s="30"/>
      <c r="E87" s="174" t="str">
        <f>E9</f>
        <v>SO04 - Přerov – budova HZS</v>
      </c>
      <c r="F87" s="214"/>
      <c r="G87" s="214"/>
      <c r="H87" s="214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0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23</v>
      </c>
      <c r="F91" s="23" t="str">
        <f>E15</f>
        <v>Správa železnic, státní organizace</v>
      </c>
      <c r="I91" s="25" t="s">
        <v>30</v>
      </c>
      <c r="J91" s="28" t="str">
        <f>E21</f>
        <v>Trade FIDES, a.s.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Ing. Jakub Martiník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119</v>
      </c>
      <c r="J96" s="64">
        <f>J121</f>
        <v>0</v>
      </c>
      <c r="L96" s="30"/>
      <c r="AU96" s="15" t="s">
        <v>120</v>
      </c>
    </row>
    <row r="97" spans="2:12" s="8" customFormat="1" ht="25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122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124</v>
      </c>
      <c r="E99" s="108"/>
      <c r="F99" s="108"/>
      <c r="G99" s="108"/>
      <c r="H99" s="108"/>
      <c r="I99" s="108"/>
      <c r="J99" s="109">
        <f>J210</f>
        <v>0</v>
      </c>
      <c r="L99" s="106"/>
    </row>
    <row r="100" spans="2:12" s="9" customFormat="1" ht="19.899999999999999" customHeight="1">
      <c r="B100" s="106"/>
      <c r="D100" s="107" t="s">
        <v>125</v>
      </c>
      <c r="E100" s="108"/>
      <c r="F100" s="108"/>
      <c r="G100" s="108"/>
      <c r="H100" s="108"/>
      <c r="I100" s="108"/>
      <c r="J100" s="109">
        <f>J277</f>
        <v>0</v>
      </c>
      <c r="L100" s="106"/>
    </row>
    <row r="101" spans="2:12" s="8" customFormat="1" ht="25" customHeight="1">
      <c r="B101" s="102"/>
      <c r="D101" s="103" t="s">
        <v>126</v>
      </c>
      <c r="E101" s="104"/>
      <c r="F101" s="104"/>
      <c r="G101" s="104"/>
      <c r="H101" s="104"/>
      <c r="I101" s="104"/>
      <c r="J101" s="105">
        <f>J288</f>
        <v>0</v>
      </c>
      <c r="L101" s="102"/>
    </row>
    <row r="102" spans="2:12" s="1" customFormat="1" ht="21.75" customHeight="1">
      <c r="B102" s="30"/>
      <c r="L102" s="30"/>
    </row>
    <row r="103" spans="2:12" s="1" customFormat="1" ht="7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7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5" customHeight="1">
      <c r="B108" s="30"/>
      <c r="C108" s="19" t="s">
        <v>131</v>
      </c>
      <c r="L108" s="30"/>
    </row>
    <row r="109" spans="2:12" s="1" customFormat="1" ht="7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26.25" customHeight="1">
      <c r="B111" s="30"/>
      <c r="E111" s="212" t="str">
        <f>E7</f>
        <v>Doplnění docházkového systému ve vybraných budovách v obvodu OŘ Ostrava</v>
      </c>
      <c r="F111" s="213"/>
      <c r="G111" s="213"/>
      <c r="H111" s="213"/>
      <c r="L111" s="30"/>
    </row>
    <row r="112" spans="2:12" s="1" customFormat="1" ht="12" customHeight="1">
      <c r="B112" s="30"/>
      <c r="C112" s="25" t="s">
        <v>113</v>
      </c>
      <c r="L112" s="30"/>
    </row>
    <row r="113" spans="2:65" s="1" customFormat="1" ht="16.5" customHeight="1">
      <c r="B113" s="30"/>
      <c r="E113" s="174" t="str">
        <f>E9</f>
        <v>SO04 - Přerov – budova HZS</v>
      </c>
      <c r="F113" s="214"/>
      <c r="G113" s="214"/>
      <c r="H113" s="214"/>
      <c r="L113" s="30"/>
    </row>
    <row r="114" spans="2:65" s="1" customFormat="1" ht="7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 xml:space="preserve"> </v>
      </c>
      <c r="I115" s="25" t="s">
        <v>22</v>
      </c>
      <c r="J115" s="50">
        <f>IF(J12="","",J12)</f>
        <v>0</v>
      </c>
      <c r="L115" s="30"/>
    </row>
    <row r="116" spans="2:65" s="1" customFormat="1" ht="7" customHeight="1">
      <c r="B116" s="30"/>
      <c r="L116" s="30"/>
    </row>
    <row r="117" spans="2:65" s="1" customFormat="1" ht="15.15" customHeight="1">
      <c r="B117" s="30"/>
      <c r="C117" s="25" t="s">
        <v>23</v>
      </c>
      <c r="F117" s="23" t="str">
        <f>E15</f>
        <v>Správa železnic, státní organizace</v>
      </c>
      <c r="I117" s="25" t="s">
        <v>30</v>
      </c>
      <c r="J117" s="28" t="str">
        <f>E21</f>
        <v>Trade FIDES, a.s.</v>
      </c>
      <c r="L117" s="30"/>
    </row>
    <row r="118" spans="2:65" s="1" customFormat="1" ht="15.15" customHeight="1">
      <c r="B118" s="30"/>
      <c r="C118" s="25" t="s">
        <v>28</v>
      </c>
      <c r="F118" s="23" t="str">
        <f>IF(E18="","",E18)</f>
        <v>Vyplň údaj</v>
      </c>
      <c r="I118" s="25" t="s">
        <v>34</v>
      </c>
      <c r="J118" s="28" t="str">
        <f>E24</f>
        <v>Ing. Jakub Martiník</v>
      </c>
      <c r="L118" s="30"/>
    </row>
    <row r="119" spans="2:65" s="1" customFormat="1" ht="10.25" customHeight="1">
      <c r="B119" s="30"/>
      <c r="L119" s="30"/>
    </row>
    <row r="120" spans="2:65" s="10" customFormat="1" ht="29.25" customHeight="1">
      <c r="B120" s="110"/>
      <c r="C120" s="111" t="s">
        <v>132</v>
      </c>
      <c r="D120" s="112" t="s">
        <v>62</v>
      </c>
      <c r="E120" s="112" t="s">
        <v>58</v>
      </c>
      <c r="F120" s="112" t="s">
        <v>59</v>
      </c>
      <c r="G120" s="112" t="s">
        <v>133</v>
      </c>
      <c r="H120" s="112" t="s">
        <v>134</v>
      </c>
      <c r="I120" s="112" t="s">
        <v>135</v>
      </c>
      <c r="J120" s="112" t="s">
        <v>118</v>
      </c>
      <c r="K120" s="113" t="s">
        <v>136</v>
      </c>
      <c r="L120" s="110"/>
      <c r="M120" s="57" t="s">
        <v>1</v>
      </c>
      <c r="N120" s="58" t="s">
        <v>41</v>
      </c>
      <c r="O120" s="58" t="s">
        <v>137</v>
      </c>
      <c r="P120" s="58" t="s">
        <v>138</v>
      </c>
      <c r="Q120" s="58" t="s">
        <v>139</v>
      </c>
      <c r="R120" s="58" t="s">
        <v>140</v>
      </c>
      <c r="S120" s="58" t="s">
        <v>141</v>
      </c>
      <c r="T120" s="59" t="s">
        <v>142</v>
      </c>
    </row>
    <row r="121" spans="2:65" s="1" customFormat="1" ht="22.75" customHeight="1">
      <c r="B121" s="30"/>
      <c r="C121" s="62" t="s">
        <v>143</v>
      </c>
      <c r="J121" s="114">
        <f>BK121</f>
        <v>0</v>
      </c>
      <c r="L121" s="30"/>
      <c r="M121" s="60"/>
      <c r="N121" s="51"/>
      <c r="O121" s="51"/>
      <c r="P121" s="115">
        <f>P122+P288</f>
        <v>0</v>
      </c>
      <c r="Q121" s="51"/>
      <c r="R121" s="115">
        <f>R122+R288</f>
        <v>5.0970000000000001E-2</v>
      </c>
      <c r="S121" s="51"/>
      <c r="T121" s="116">
        <f>T122+T288</f>
        <v>6.0050000000000006E-2</v>
      </c>
      <c r="AT121" s="15" t="s">
        <v>76</v>
      </c>
      <c r="AU121" s="15" t="s">
        <v>120</v>
      </c>
      <c r="BK121" s="117">
        <f>BK122+BK288</f>
        <v>0</v>
      </c>
    </row>
    <row r="122" spans="2:65" s="11" customFormat="1" ht="25.9" customHeight="1">
      <c r="B122" s="118"/>
      <c r="D122" s="119" t="s">
        <v>76</v>
      </c>
      <c r="E122" s="120" t="s">
        <v>144</v>
      </c>
      <c r="F122" s="120" t="s">
        <v>145</v>
      </c>
      <c r="I122" s="121"/>
      <c r="J122" s="122">
        <f>BK122</f>
        <v>0</v>
      </c>
      <c r="L122" s="118"/>
      <c r="M122" s="123"/>
      <c r="P122" s="124">
        <f>P123+P210+P277</f>
        <v>0</v>
      </c>
      <c r="R122" s="124">
        <f>R123+R210+R277</f>
        <v>5.0970000000000001E-2</v>
      </c>
      <c r="T122" s="125">
        <f>T123+T210+T277</f>
        <v>6.0050000000000006E-2</v>
      </c>
      <c r="AR122" s="119" t="s">
        <v>87</v>
      </c>
      <c r="AT122" s="126" t="s">
        <v>76</v>
      </c>
      <c r="AU122" s="126" t="s">
        <v>77</v>
      </c>
      <c r="AY122" s="119" t="s">
        <v>146</v>
      </c>
      <c r="BK122" s="127">
        <f>BK123+BK210+BK277</f>
        <v>0</v>
      </c>
    </row>
    <row r="123" spans="2:65" s="11" customFormat="1" ht="22.75" customHeight="1">
      <c r="B123" s="118"/>
      <c r="D123" s="119" t="s">
        <v>76</v>
      </c>
      <c r="E123" s="128" t="s">
        <v>147</v>
      </c>
      <c r="F123" s="128" t="s">
        <v>148</v>
      </c>
      <c r="I123" s="121"/>
      <c r="J123" s="129">
        <f>BK123</f>
        <v>0</v>
      </c>
      <c r="L123" s="118"/>
      <c r="M123" s="123"/>
      <c r="P123" s="124">
        <f>SUM(P124:P209)</f>
        <v>0</v>
      </c>
      <c r="R123" s="124">
        <f>SUM(R124:R209)</f>
        <v>1.2629999999999999E-2</v>
      </c>
      <c r="T123" s="125">
        <f>SUM(T124:T209)</f>
        <v>0</v>
      </c>
      <c r="AR123" s="119" t="s">
        <v>85</v>
      </c>
      <c r="AT123" s="126" t="s">
        <v>76</v>
      </c>
      <c r="AU123" s="126" t="s">
        <v>85</v>
      </c>
      <c r="AY123" s="119" t="s">
        <v>146</v>
      </c>
      <c r="BK123" s="127">
        <f>SUM(BK124:BK209)</f>
        <v>0</v>
      </c>
    </row>
    <row r="124" spans="2:65" s="1" customFormat="1" ht="24.15" customHeight="1">
      <c r="B124" s="30"/>
      <c r="C124" s="130" t="s">
        <v>85</v>
      </c>
      <c r="D124" s="130" t="s">
        <v>149</v>
      </c>
      <c r="E124" s="131" t="s">
        <v>150</v>
      </c>
      <c r="F124" s="132" t="s">
        <v>151</v>
      </c>
      <c r="G124" s="133" t="s">
        <v>152</v>
      </c>
      <c r="H124" s="134">
        <v>1</v>
      </c>
      <c r="I124" s="135"/>
      <c r="J124" s="136">
        <f>ROUND(I124*H124,2)</f>
        <v>0</v>
      </c>
      <c r="K124" s="132" t="s">
        <v>153</v>
      </c>
      <c r="L124" s="137"/>
      <c r="M124" s="138" t="s">
        <v>1</v>
      </c>
      <c r="N124" s="139" t="s">
        <v>42</v>
      </c>
      <c r="P124" s="140">
        <f>O124*H124</f>
        <v>0</v>
      </c>
      <c r="Q124" s="140">
        <v>8.2000000000000007E-3</v>
      </c>
      <c r="R124" s="140">
        <f>Q124*H124</f>
        <v>8.2000000000000007E-3</v>
      </c>
      <c r="S124" s="140">
        <v>0</v>
      </c>
      <c r="T124" s="141">
        <f>S124*H124</f>
        <v>0</v>
      </c>
      <c r="AR124" s="142" t="s">
        <v>154</v>
      </c>
      <c r="AT124" s="142" t="s">
        <v>149</v>
      </c>
      <c r="AU124" s="142" t="s">
        <v>87</v>
      </c>
      <c r="AY124" s="15" t="s">
        <v>146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85</v>
      </c>
      <c r="BK124" s="143">
        <f>ROUND(I124*H124,2)</f>
        <v>0</v>
      </c>
      <c r="BL124" s="15" t="s">
        <v>155</v>
      </c>
      <c r="BM124" s="142" t="s">
        <v>87</v>
      </c>
    </row>
    <row r="125" spans="2:65" s="1" customFormat="1" ht="18">
      <c r="B125" s="30"/>
      <c r="D125" s="144" t="s">
        <v>156</v>
      </c>
      <c r="F125" s="145" t="s">
        <v>151</v>
      </c>
      <c r="I125" s="146"/>
      <c r="L125" s="30"/>
      <c r="M125" s="147"/>
      <c r="T125" s="54"/>
      <c r="AT125" s="15" t="s">
        <v>156</v>
      </c>
      <c r="AU125" s="15" t="s">
        <v>87</v>
      </c>
    </row>
    <row r="126" spans="2:65" s="1" customFormat="1" ht="24.15" customHeight="1">
      <c r="B126" s="30"/>
      <c r="C126" s="148" t="s">
        <v>87</v>
      </c>
      <c r="D126" s="148" t="s">
        <v>157</v>
      </c>
      <c r="E126" s="149" t="s">
        <v>158</v>
      </c>
      <c r="F126" s="150" t="s">
        <v>159</v>
      </c>
      <c r="G126" s="151" t="s">
        <v>152</v>
      </c>
      <c r="H126" s="152">
        <v>1</v>
      </c>
      <c r="I126" s="153"/>
      <c r="J126" s="154">
        <f>ROUND(I126*H126,2)</f>
        <v>0</v>
      </c>
      <c r="K126" s="150" t="s">
        <v>153</v>
      </c>
      <c r="L126" s="30"/>
      <c r="M126" s="155" t="s">
        <v>1</v>
      </c>
      <c r="N126" s="156" t="s">
        <v>42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155</v>
      </c>
      <c r="AT126" s="142" t="s">
        <v>157</v>
      </c>
      <c r="AU126" s="142" t="s">
        <v>87</v>
      </c>
      <c r="AY126" s="15" t="s">
        <v>146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85</v>
      </c>
      <c r="BK126" s="143">
        <f>ROUND(I126*H126,2)</f>
        <v>0</v>
      </c>
      <c r="BL126" s="15" t="s">
        <v>155</v>
      </c>
      <c r="BM126" s="142" t="s">
        <v>155</v>
      </c>
    </row>
    <row r="127" spans="2:65" s="1" customFormat="1" ht="10">
      <c r="B127" s="30"/>
      <c r="D127" s="144" t="s">
        <v>156</v>
      </c>
      <c r="F127" s="145" t="s">
        <v>159</v>
      </c>
      <c r="I127" s="146"/>
      <c r="L127" s="30"/>
      <c r="M127" s="147"/>
      <c r="T127" s="54"/>
      <c r="AT127" s="15" t="s">
        <v>156</v>
      </c>
      <c r="AU127" s="15" t="s">
        <v>87</v>
      </c>
    </row>
    <row r="128" spans="2:65" s="1" customFormat="1" ht="16.5" customHeight="1">
      <c r="B128" s="30"/>
      <c r="C128" s="130" t="s">
        <v>160</v>
      </c>
      <c r="D128" s="130" t="s">
        <v>149</v>
      </c>
      <c r="E128" s="131" t="s">
        <v>161</v>
      </c>
      <c r="F128" s="132" t="s">
        <v>162</v>
      </c>
      <c r="G128" s="133" t="s">
        <v>163</v>
      </c>
      <c r="H128" s="134">
        <v>1</v>
      </c>
      <c r="I128" s="135"/>
      <c r="J128" s="136">
        <f>ROUND(I128*H128,2)</f>
        <v>0</v>
      </c>
      <c r="K128" s="132" t="s">
        <v>1</v>
      </c>
      <c r="L128" s="137"/>
      <c r="M128" s="138" t="s">
        <v>1</v>
      </c>
      <c r="N128" s="139" t="s">
        <v>42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154</v>
      </c>
      <c r="AT128" s="142" t="s">
        <v>149</v>
      </c>
      <c r="AU128" s="142" t="s">
        <v>87</v>
      </c>
      <c r="AY128" s="15" t="s">
        <v>146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85</v>
      </c>
      <c r="BK128" s="143">
        <f>ROUND(I128*H128,2)</f>
        <v>0</v>
      </c>
      <c r="BL128" s="15" t="s">
        <v>155</v>
      </c>
      <c r="BM128" s="142" t="s">
        <v>164</v>
      </c>
    </row>
    <row r="129" spans="2:65" s="1" customFormat="1" ht="10">
      <c r="B129" s="30"/>
      <c r="D129" s="144" t="s">
        <v>156</v>
      </c>
      <c r="F129" s="145" t="s">
        <v>162</v>
      </c>
      <c r="I129" s="146"/>
      <c r="L129" s="30"/>
      <c r="M129" s="147"/>
      <c r="T129" s="54"/>
      <c r="AT129" s="15" t="s">
        <v>156</v>
      </c>
      <c r="AU129" s="15" t="s">
        <v>87</v>
      </c>
    </row>
    <row r="130" spans="2:65" s="1" customFormat="1" ht="16.5" customHeight="1">
      <c r="B130" s="30"/>
      <c r="C130" s="148" t="s">
        <v>155</v>
      </c>
      <c r="D130" s="148" t="s">
        <v>157</v>
      </c>
      <c r="E130" s="149" t="s">
        <v>165</v>
      </c>
      <c r="F130" s="150" t="s">
        <v>166</v>
      </c>
      <c r="G130" s="151" t="s">
        <v>152</v>
      </c>
      <c r="H130" s="152">
        <v>1</v>
      </c>
      <c r="I130" s="153"/>
      <c r="J130" s="154">
        <f>ROUND(I130*H130,2)</f>
        <v>0</v>
      </c>
      <c r="K130" s="150" t="s">
        <v>153</v>
      </c>
      <c r="L130" s="30"/>
      <c r="M130" s="155" t="s">
        <v>1</v>
      </c>
      <c r="N130" s="156" t="s">
        <v>42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155</v>
      </c>
      <c r="AT130" s="142" t="s">
        <v>157</v>
      </c>
      <c r="AU130" s="142" t="s">
        <v>87</v>
      </c>
      <c r="AY130" s="15" t="s">
        <v>146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85</v>
      </c>
      <c r="BK130" s="143">
        <f>ROUND(I130*H130,2)</f>
        <v>0</v>
      </c>
      <c r="BL130" s="15" t="s">
        <v>155</v>
      </c>
      <c r="BM130" s="142" t="s">
        <v>154</v>
      </c>
    </row>
    <row r="131" spans="2:65" s="1" customFormat="1" ht="10">
      <c r="B131" s="30"/>
      <c r="D131" s="144" t="s">
        <v>156</v>
      </c>
      <c r="F131" s="145" t="s">
        <v>166</v>
      </c>
      <c r="I131" s="146"/>
      <c r="L131" s="30"/>
      <c r="M131" s="147"/>
      <c r="T131" s="54"/>
      <c r="AT131" s="15" t="s">
        <v>156</v>
      </c>
      <c r="AU131" s="15" t="s">
        <v>87</v>
      </c>
    </row>
    <row r="132" spans="2:65" s="1" customFormat="1" ht="24.15" customHeight="1">
      <c r="B132" s="30"/>
      <c r="C132" s="130" t="s">
        <v>167</v>
      </c>
      <c r="D132" s="130" t="s">
        <v>149</v>
      </c>
      <c r="E132" s="131" t="s">
        <v>481</v>
      </c>
      <c r="F132" s="132" t="s">
        <v>482</v>
      </c>
      <c r="G132" s="133" t="s">
        <v>152</v>
      </c>
      <c r="H132" s="134">
        <v>1</v>
      </c>
      <c r="I132" s="135"/>
      <c r="J132" s="136">
        <f>ROUND(I132*H132,2)</f>
        <v>0</v>
      </c>
      <c r="K132" s="132" t="s">
        <v>1</v>
      </c>
      <c r="L132" s="137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154</v>
      </c>
      <c r="AT132" s="142" t="s">
        <v>149</v>
      </c>
      <c r="AU132" s="142" t="s">
        <v>87</v>
      </c>
      <c r="AY132" s="15" t="s">
        <v>146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85</v>
      </c>
      <c r="BK132" s="143">
        <f>ROUND(I132*H132,2)</f>
        <v>0</v>
      </c>
      <c r="BL132" s="15" t="s">
        <v>155</v>
      </c>
      <c r="BM132" s="142" t="s">
        <v>170</v>
      </c>
    </row>
    <row r="133" spans="2:65" s="1" customFormat="1" ht="18">
      <c r="B133" s="30"/>
      <c r="D133" s="144" t="s">
        <v>156</v>
      </c>
      <c r="F133" s="145" t="s">
        <v>482</v>
      </c>
      <c r="I133" s="146"/>
      <c r="L133" s="30"/>
      <c r="M133" s="147"/>
      <c r="T133" s="54"/>
      <c r="AT133" s="15" t="s">
        <v>156</v>
      </c>
      <c r="AU133" s="15" t="s">
        <v>87</v>
      </c>
    </row>
    <row r="134" spans="2:65" s="1" customFormat="1" ht="24.15" customHeight="1">
      <c r="B134" s="30"/>
      <c r="C134" s="148" t="s">
        <v>164</v>
      </c>
      <c r="D134" s="148" t="s">
        <v>157</v>
      </c>
      <c r="E134" s="149" t="s">
        <v>171</v>
      </c>
      <c r="F134" s="150" t="s">
        <v>172</v>
      </c>
      <c r="G134" s="151" t="s">
        <v>152</v>
      </c>
      <c r="H134" s="152">
        <v>1</v>
      </c>
      <c r="I134" s="153"/>
      <c r="J134" s="154">
        <f>ROUND(I134*H134,2)</f>
        <v>0</v>
      </c>
      <c r="K134" s="150" t="s">
        <v>153</v>
      </c>
      <c r="L134" s="30"/>
      <c r="M134" s="155" t="s">
        <v>1</v>
      </c>
      <c r="N134" s="156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155</v>
      </c>
      <c r="AT134" s="142" t="s">
        <v>157</v>
      </c>
      <c r="AU134" s="142" t="s">
        <v>87</v>
      </c>
      <c r="AY134" s="15" t="s">
        <v>146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85</v>
      </c>
      <c r="BK134" s="143">
        <f>ROUND(I134*H134,2)</f>
        <v>0</v>
      </c>
      <c r="BL134" s="15" t="s">
        <v>155</v>
      </c>
      <c r="BM134" s="142" t="s">
        <v>8</v>
      </c>
    </row>
    <row r="135" spans="2:65" s="1" customFormat="1" ht="10">
      <c r="B135" s="30"/>
      <c r="D135" s="144" t="s">
        <v>156</v>
      </c>
      <c r="F135" s="145" t="s">
        <v>172</v>
      </c>
      <c r="I135" s="146"/>
      <c r="L135" s="30"/>
      <c r="M135" s="147"/>
      <c r="T135" s="54"/>
      <c r="AT135" s="15" t="s">
        <v>156</v>
      </c>
      <c r="AU135" s="15" t="s">
        <v>87</v>
      </c>
    </row>
    <row r="136" spans="2:65" s="1" customFormat="1" ht="16.5" customHeight="1">
      <c r="B136" s="30"/>
      <c r="C136" s="130" t="s">
        <v>173</v>
      </c>
      <c r="D136" s="130" t="s">
        <v>149</v>
      </c>
      <c r="E136" s="131" t="s">
        <v>483</v>
      </c>
      <c r="F136" s="132" t="s">
        <v>484</v>
      </c>
      <c r="G136" s="133" t="s">
        <v>163</v>
      </c>
      <c r="H136" s="134">
        <v>1</v>
      </c>
      <c r="I136" s="135"/>
      <c r="J136" s="136">
        <f>ROUND(I136*H136,2)</f>
        <v>0</v>
      </c>
      <c r="K136" s="132" t="s">
        <v>1</v>
      </c>
      <c r="L136" s="137"/>
      <c r="M136" s="138" t="s">
        <v>1</v>
      </c>
      <c r="N136" s="139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154</v>
      </c>
      <c r="AT136" s="142" t="s">
        <v>149</v>
      </c>
      <c r="AU136" s="142" t="s">
        <v>87</v>
      </c>
      <c r="AY136" s="15" t="s">
        <v>146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85</v>
      </c>
      <c r="BK136" s="143">
        <f>ROUND(I136*H136,2)</f>
        <v>0</v>
      </c>
      <c r="BL136" s="15" t="s">
        <v>155</v>
      </c>
      <c r="BM136" s="142" t="s">
        <v>174</v>
      </c>
    </row>
    <row r="137" spans="2:65" s="1" customFormat="1" ht="10">
      <c r="B137" s="30"/>
      <c r="D137" s="144" t="s">
        <v>156</v>
      </c>
      <c r="F137" s="145" t="s">
        <v>484</v>
      </c>
      <c r="I137" s="146"/>
      <c r="L137" s="30"/>
      <c r="M137" s="147"/>
      <c r="T137" s="54"/>
      <c r="AT137" s="15" t="s">
        <v>156</v>
      </c>
      <c r="AU137" s="15" t="s">
        <v>87</v>
      </c>
    </row>
    <row r="138" spans="2:65" s="1" customFormat="1" ht="16.5" customHeight="1">
      <c r="B138" s="30"/>
      <c r="C138" s="148" t="s">
        <v>154</v>
      </c>
      <c r="D138" s="148" t="s">
        <v>157</v>
      </c>
      <c r="E138" s="149" t="s">
        <v>165</v>
      </c>
      <c r="F138" s="150" t="s">
        <v>166</v>
      </c>
      <c r="G138" s="151" t="s">
        <v>152</v>
      </c>
      <c r="H138" s="152">
        <v>1</v>
      </c>
      <c r="I138" s="153"/>
      <c r="J138" s="154">
        <f>ROUND(I138*H138,2)</f>
        <v>0</v>
      </c>
      <c r="K138" s="150" t="s">
        <v>153</v>
      </c>
      <c r="L138" s="30"/>
      <c r="M138" s="155" t="s">
        <v>1</v>
      </c>
      <c r="N138" s="156" t="s">
        <v>42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155</v>
      </c>
      <c r="AT138" s="142" t="s">
        <v>157</v>
      </c>
      <c r="AU138" s="142" t="s">
        <v>87</v>
      </c>
      <c r="AY138" s="15" t="s">
        <v>146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85</v>
      </c>
      <c r="BK138" s="143">
        <f>ROUND(I138*H138,2)</f>
        <v>0</v>
      </c>
      <c r="BL138" s="15" t="s">
        <v>155</v>
      </c>
      <c r="BM138" s="142" t="s">
        <v>175</v>
      </c>
    </row>
    <row r="139" spans="2:65" s="1" customFormat="1" ht="10">
      <c r="B139" s="30"/>
      <c r="D139" s="144" t="s">
        <v>156</v>
      </c>
      <c r="F139" s="145" t="s">
        <v>166</v>
      </c>
      <c r="I139" s="146"/>
      <c r="L139" s="30"/>
      <c r="M139" s="147"/>
      <c r="T139" s="54"/>
      <c r="AT139" s="15" t="s">
        <v>156</v>
      </c>
      <c r="AU139" s="15" t="s">
        <v>87</v>
      </c>
    </row>
    <row r="140" spans="2:65" s="1" customFormat="1" ht="16.5" customHeight="1">
      <c r="B140" s="30"/>
      <c r="C140" s="130" t="s">
        <v>176</v>
      </c>
      <c r="D140" s="130" t="s">
        <v>149</v>
      </c>
      <c r="E140" s="131" t="s">
        <v>177</v>
      </c>
      <c r="F140" s="132" t="s">
        <v>178</v>
      </c>
      <c r="G140" s="133" t="s">
        <v>152</v>
      </c>
      <c r="H140" s="134">
        <v>1</v>
      </c>
      <c r="I140" s="135"/>
      <c r="J140" s="136">
        <f>ROUND(I140*H140,2)</f>
        <v>0</v>
      </c>
      <c r="K140" s="132" t="s">
        <v>153</v>
      </c>
      <c r="L140" s="137"/>
      <c r="M140" s="138" t="s">
        <v>1</v>
      </c>
      <c r="N140" s="139" t="s">
        <v>42</v>
      </c>
      <c r="P140" s="140">
        <f>O140*H140</f>
        <v>0</v>
      </c>
      <c r="Q140" s="140">
        <v>6.0999999999999997E-4</v>
      </c>
      <c r="R140" s="140">
        <f>Q140*H140</f>
        <v>6.0999999999999997E-4</v>
      </c>
      <c r="S140" s="140">
        <v>0</v>
      </c>
      <c r="T140" s="141">
        <f>S140*H140</f>
        <v>0</v>
      </c>
      <c r="AR140" s="142" t="s">
        <v>154</v>
      </c>
      <c r="AT140" s="142" t="s">
        <v>149</v>
      </c>
      <c r="AU140" s="142" t="s">
        <v>87</v>
      </c>
      <c r="AY140" s="15" t="s">
        <v>146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85</v>
      </c>
      <c r="BK140" s="143">
        <f>ROUND(I140*H140,2)</f>
        <v>0</v>
      </c>
      <c r="BL140" s="15" t="s">
        <v>155</v>
      </c>
      <c r="BM140" s="142" t="s">
        <v>179</v>
      </c>
    </row>
    <row r="141" spans="2:65" s="1" customFormat="1" ht="10">
      <c r="B141" s="30"/>
      <c r="D141" s="144" t="s">
        <v>156</v>
      </c>
      <c r="F141" s="145" t="s">
        <v>178</v>
      </c>
      <c r="I141" s="146"/>
      <c r="L141" s="30"/>
      <c r="M141" s="147"/>
      <c r="T141" s="54"/>
      <c r="AT141" s="15" t="s">
        <v>156</v>
      </c>
      <c r="AU141" s="15" t="s">
        <v>87</v>
      </c>
    </row>
    <row r="142" spans="2:65" s="1" customFormat="1" ht="24.15" customHeight="1">
      <c r="B142" s="30"/>
      <c r="C142" s="148" t="s">
        <v>170</v>
      </c>
      <c r="D142" s="148" t="s">
        <v>157</v>
      </c>
      <c r="E142" s="149" t="s">
        <v>180</v>
      </c>
      <c r="F142" s="150" t="s">
        <v>181</v>
      </c>
      <c r="G142" s="151" t="s">
        <v>152</v>
      </c>
      <c r="H142" s="152">
        <v>1</v>
      </c>
      <c r="I142" s="153"/>
      <c r="J142" s="154">
        <f>ROUND(I142*H142,2)</f>
        <v>0</v>
      </c>
      <c r="K142" s="150" t="s">
        <v>153</v>
      </c>
      <c r="L142" s="30"/>
      <c r="M142" s="155" t="s">
        <v>1</v>
      </c>
      <c r="N142" s="156" t="s">
        <v>42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155</v>
      </c>
      <c r="AT142" s="142" t="s">
        <v>157</v>
      </c>
      <c r="AU142" s="142" t="s">
        <v>87</v>
      </c>
      <c r="AY142" s="15" t="s">
        <v>146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85</v>
      </c>
      <c r="BK142" s="143">
        <f>ROUND(I142*H142,2)</f>
        <v>0</v>
      </c>
      <c r="BL142" s="15" t="s">
        <v>155</v>
      </c>
      <c r="BM142" s="142" t="s">
        <v>182</v>
      </c>
    </row>
    <row r="143" spans="2:65" s="1" customFormat="1" ht="10">
      <c r="B143" s="30"/>
      <c r="D143" s="144" t="s">
        <v>156</v>
      </c>
      <c r="F143" s="145" t="s">
        <v>181</v>
      </c>
      <c r="I143" s="146"/>
      <c r="L143" s="30"/>
      <c r="M143" s="147"/>
      <c r="T143" s="54"/>
      <c r="AT143" s="15" t="s">
        <v>156</v>
      </c>
      <c r="AU143" s="15" t="s">
        <v>87</v>
      </c>
    </row>
    <row r="144" spans="2:65" s="1" customFormat="1" ht="24.15" customHeight="1">
      <c r="B144" s="30"/>
      <c r="C144" s="130" t="s">
        <v>183</v>
      </c>
      <c r="D144" s="130" t="s">
        <v>149</v>
      </c>
      <c r="E144" s="131" t="s">
        <v>184</v>
      </c>
      <c r="F144" s="132" t="s">
        <v>185</v>
      </c>
      <c r="G144" s="133" t="s">
        <v>152</v>
      </c>
      <c r="H144" s="134">
        <v>1</v>
      </c>
      <c r="I144" s="135"/>
      <c r="J144" s="136">
        <f>ROUND(I144*H144,2)</f>
        <v>0</v>
      </c>
      <c r="K144" s="132" t="s">
        <v>153</v>
      </c>
      <c r="L144" s="137"/>
      <c r="M144" s="138" t="s">
        <v>1</v>
      </c>
      <c r="N144" s="139" t="s">
        <v>42</v>
      </c>
      <c r="P144" s="140">
        <f>O144*H144</f>
        <v>0</v>
      </c>
      <c r="Q144" s="140">
        <v>5.0000000000000001E-4</v>
      </c>
      <c r="R144" s="140">
        <f>Q144*H144</f>
        <v>5.0000000000000001E-4</v>
      </c>
      <c r="S144" s="140">
        <v>0</v>
      </c>
      <c r="T144" s="141">
        <f>S144*H144</f>
        <v>0</v>
      </c>
      <c r="AR144" s="142" t="s">
        <v>154</v>
      </c>
      <c r="AT144" s="142" t="s">
        <v>149</v>
      </c>
      <c r="AU144" s="142" t="s">
        <v>87</v>
      </c>
      <c r="AY144" s="15" t="s">
        <v>146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85</v>
      </c>
      <c r="BK144" s="143">
        <f>ROUND(I144*H144,2)</f>
        <v>0</v>
      </c>
      <c r="BL144" s="15" t="s">
        <v>155</v>
      </c>
      <c r="BM144" s="142" t="s">
        <v>186</v>
      </c>
    </row>
    <row r="145" spans="2:65" s="1" customFormat="1" ht="18">
      <c r="B145" s="30"/>
      <c r="D145" s="144" t="s">
        <v>156</v>
      </c>
      <c r="F145" s="145" t="s">
        <v>185</v>
      </c>
      <c r="I145" s="146"/>
      <c r="L145" s="30"/>
      <c r="M145" s="147"/>
      <c r="T145" s="54"/>
      <c r="AT145" s="15" t="s">
        <v>156</v>
      </c>
      <c r="AU145" s="15" t="s">
        <v>87</v>
      </c>
    </row>
    <row r="146" spans="2:65" s="1" customFormat="1" ht="21.75" customHeight="1">
      <c r="B146" s="30"/>
      <c r="C146" s="148" t="s">
        <v>8</v>
      </c>
      <c r="D146" s="148" t="s">
        <v>157</v>
      </c>
      <c r="E146" s="149" t="s">
        <v>187</v>
      </c>
      <c r="F146" s="150" t="s">
        <v>188</v>
      </c>
      <c r="G146" s="151" t="s">
        <v>152</v>
      </c>
      <c r="H146" s="152">
        <v>1</v>
      </c>
      <c r="I146" s="153"/>
      <c r="J146" s="154">
        <f>ROUND(I146*H146,2)</f>
        <v>0</v>
      </c>
      <c r="K146" s="150" t="s">
        <v>153</v>
      </c>
      <c r="L146" s="30"/>
      <c r="M146" s="155" t="s">
        <v>1</v>
      </c>
      <c r="N146" s="156" t="s">
        <v>42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155</v>
      </c>
      <c r="AT146" s="142" t="s">
        <v>157</v>
      </c>
      <c r="AU146" s="142" t="s">
        <v>87</v>
      </c>
      <c r="AY146" s="15" t="s">
        <v>146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85</v>
      </c>
      <c r="BK146" s="143">
        <f>ROUND(I146*H146,2)</f>
        <v>0</v>
      </c>
      <c r="BL146" s="15" t="s">
        <v>155</v>
      </c>
      <c r="BM146" s="142" t="s">
        <v>189</v>
      </c>
    </row>
    <row r="147" spans="2:65" s="1" customFormat="1" ht="10">
      <c r="B147" s="30"/>
      <c r="D147" s="144" t="s">
        <v>156</v>
      </c>
      <c r="F147" s="145" t="s">
        <v>188</v>
      </c>
      <c r="I147" s="146"/>
      <c r="L147" s="30"/>
      <c r="M147" s="147"/>
      <c r="T147" s="54"/>
      <c r="AT147" s="15" t="s">
        <v>156</v>
      </c>
      <c r="AU147" s="15" t="s">
        <v>87</v>
      </c>
    </row>
    <row r="148" spans="2:65" s="1" customFormat="1" ht="16.5" customHeight="1">
      <c r="B148" s="30"/>
      <c r="C148" s="130" t="s">
        <v>190</v>
      </c>
      <c r="D148" s="130" t="s">
        <v>149</v>
      </c>
      <c r="E148" s="131" t="s">
        <v>485</v>
      </c>
      <c r="F148" s="132" t="s">
        <v>486</v>
      </c>
      <c r="G148" s="133" t="s">
        <v>152</v>
      </c>
      <c r="H148" s="134">
        <v>1</v>
      </c>
      <c r="I148" s="135"/>
      <c r="J148" s="136">
        <f>ROUND(I148*H148,2)</f>
        <v>0</v>
      </c>
      <c r="K148" s="132" t="s">
        <v>1</v>
      </c>
      <c r="L148" s="137"/>
      <c r="M148" s="138" t="s">
        <v>1</v>
      </c>
      <c r="N148" s="139" t="s">
        <v>42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154</v>
      </c>
      <c r="AT148" s="142" t="s">
        <v>149</v>
      </c>
      <c r="AU148" s="142" t="s">
        <v>87</v>
      </c>
      <c r="AY148" s="15" t="s">
        <v>146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85</v>
      </c>
      <c r="BK148" s="143">
        <f>ROUND(I148*H148,2)</f>
        <v>0</v>
      </c>
      <c r="BL148" s="15" t="s">
        <v>155</v>
      </c>
      <c r="BM148" s="142" t="s">
        <v>193</v>
      </c>
    </row>
    <row r="149" spans="2:65" s="1" customFormat="1" ht="10">
      <c r="B149" s="30"/>
      <c r="D149" s="144" t="s">
        <v>156</v>
      </c>
      <c r="F149" s="145" t="s">
        <v>486</v>
      </c>
      <c r="I149" s="146"/>
      <c r="L149" s="30"/>
      <c r="M149" s="147"/>
      <c r="T149" s="54"/>
      <c r="AT149" s="15" t="s">
        <v>156</v>
      </c>
      <c r="AU149" s="15" t="s">
        <v>87</v>
      </c>
    </row>
    <row r="150" spans="2:65" s="1" customFormat="1" ht="16.5" customHeight="1">
      <c r="B150" s="30"/>
      <c r="C150" s="148" t="s">
        <v>174</v>
      </c>
      <c r="D150" s="148" t="s">
        <v>157</v>
      </c>
      <c r="E150" s="149" t="s">
        <v>487</v>
      </c>
      <c r="F150" s="150" t="s">
        <v>488</v>
      </c>
      <c r="G150" s="151" t="s">
        <v>163</v>
      </c>
      <c r="H150" s="152">
        <v>1</v>
      </c>
      <c r="I150" s="153"/>
      <c r="J150" s="154">
        <f>ROUND(I150*H150,2)</f>
        <v>0</v>
      </c>
      <c r="K150" s="150" t="s">
        <v>1</v>
      </c>
      <c r="L150" s="30"/>
      <c r="M150" s="155" t="s">
        <v>1</v>
      </c>
      <c r="N150" s="156" t="s">
        <v>42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155</v>
      </c>
      <c r="AT150" s="142" t="s">
        <v>157</v>
      </c>
      <c r="AU150" s="142" t="s">
        <v>87</v>
      </c>
      <c r="AY150" s="15" t="s">
        <v>146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5" t="s">
        <v>85</v>
      </c>
      <c r="BK150" s="143">
        <f>ROUND(I150*H150,2)</f>
        <v>0</v>
      </c>
      <c r="BL150" s="15" t="s">
        <v>155</v>
      </c>
      <c r="BM150" s="142" t="s">
        <v>196</v>
      </c>
    </row>
    <row r="151" spans="2:65" s="1" customFormat="1" ht="10">
      <c r="B151" s="30"/>
      <c r="D151" s="144" t="s">
        <v>156</v>
      </c>
      <c r="F151" s="145" t="s">
        <v>488</v>
      </c>
      <c r="I151" s="146"/>
      <c r="L151" s="30"/>
      <c r="M151" s="147"/>
      <c r="T151" s="54"/>
      <c r="AT151" s="15" t="s">
        <v>156</v>
      </c>
      <c r="AU151" s="15" t="s">
        <v>87</v>
      </c>
    </row>
    <row r="152" spans="2:65" s="1" customFormat="1" ht="49" customHeight="1">
      <c r="B152" s="30"/>
      <c r="C152" s="130" t="s">
        <v>197</v>
      </c>
      <c r="D152" s="130" t="s">
        <v>149</v>
      </c>
      <c r="E152" s="131" t="s">
        <v>198</v>
      </c>
      <c r="F152" s="132" t="s">
        <v>199</v>
      </c>
      <c r="G152" s="133" t="s">
        <v>152</v>
      </c>
      <c r="H152" s="134">
        <v>1</v>
      </c>
      <c r="I152" s="135"/>
      <c r="J152" s="136">
        <f>ROUND(I152*H152,2)</f>
        <v>0</v>
      </c>
      <c r="K152" s="132" t="s">
        <v>153</v>
      </c>
      <c r="L152" s="137"/>
      <c r="M152" s="138" t="s">
        <v>1</v>
      </c>
      <c r="N152" s="139" t="s">
        <v>42</v>
      </c>
      <c r="P152" s="140">
        <f>O152*H152</f>
        <v>0</v>
      </c>
      <c r="Q152" s="140">
        <v>6.9999999999999999E-4</v>
      </c>
      <c r="R152" s="140">
        <f>Q152*H152</f>
        <v>6.9999999999999999E-4</v>
      </c>
      <c r="S152" s="140">
        <v>0</v>
      </c>
      <c r="T152" s="141">
        <f>S152*H152</f>
        <v>0</v>
      </c>
      <c r="AR152" s="142" t="s">
        <v>154</v>
      </c>
      <c r="AT152" s="142" t="s">
        <v>149</v>
      </c>
      <c r="AU152" s="142" t="s">
        <v>87</v>
      </c>
      <c r="AY152" s="15" t="s">
        <v>146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5" t="s">
        <v>85</v>
      </c>
      <c r="BK152" s="143">
        <f>ROUND(I152*H152,2)</f>
        <v>0</v>
      </c>
      <c r="BL152" s="15" t="s">
        <v>155</v>
      </c>
      <c r="BM152" s="142" t="s">
        <v>200</v>
      </c>
    </row>
    <row r="153" spans="2:65" s="1" customFormat="1" ht="27">
      <c r="B153" s="30"/>
      <c r="D153" s="144" t="s">
        <v>156</v>
      </c>
      <c r="F153" s="145" t="s">
        <v>199</v>
      </c>
      <c r="I153" s="146"/>
      <c r="L153" s="30"/>
      <c r="M153" s="147"/>
      <c r="T153" s="54"/>
      <c r="AT153" s="15" t="s">
        <v>156</v>
      </c>
      <c r="AU153" s="15" t="s">
        <v>87</v>
      </c>
    </row>
    <row r="154" spans="2:65" s="1" customFormat="1" ht="24.15" customHeight="1">
      <c r="B154" s="30"/>
      <c r="C154" s="148" t="s">
        <v>175</v>
      </c>
      <c r="D154" s="148" t="s">
        <v>157</v>
      </c>
      <c r="E154" s="149" t="s">
        <v>201</v>
      </c>
      <c r="F154" s="150" t="s">
        <v>202</v>
      </c>
      <c r="G154" s="151" t="s">
        <v>152</v>
      </c>
      <c r="H154" s="152">
        <v>1</v>
      </c>
      <c r="I154" s="153"/>
      <c r="J154" s="154">
        <f>ROUND(I154*H154,2)</f>
        <v>0</v>
      </c>
      <c r="K154" s="150" t="s">
        <v>153</v>
      </c>
      <c r="L154" s="30"/>
      <c r="M154" s="155" t="s">
        <v>1</v>
      </c>
      <c r="N154" s="156" t="s">
        <v>42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155</v>
      </c>
      <c r="AT154" s="142" t="s">
        <v>157</v>
      </c>
      <c r="AU154" s="142" t="s">
        <v>87</v>
      </c>
      <c r="AY154" s="15" t="s">
        <v>146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85</v>
      </c>
      <c r="BK154" s="143">
        <f>ROUND(I154*H154,2)</f>
        <v>0</v>
      </c>
      <c r="BL154" s="15" t="s">
        <v>155</v>
      </c>
      <c r="BM154" s="142" t="s">
        <v>203</v>
      </c>
    </row>
    <row r="155" spans="2:65" s="1" customFormat="1" ht="10">
      <c r="B155" s="30"/>
      <c r="D155" s="144" t="s">
        <v>156</v>
      </c>
      <c r="F155" s="145" t="s">
        <v>202</v>
      </c>
      <c r="I155" s="146"/>
      <c r="L155" s="30"/>
      <c r="M155" s="147"/>
      <c r="T155" s="54"/>
      <c r="AT155" s="15" t="s">
        <v>156</v>
      </c>
      <c r="AU155" s="15" t="s">
        <v>87</v>
      </c>
    </row>
    <row r="156" spans="2:65" s="1" customFormat="1" ht="16.5" customHeight="1">
      <c r="B156" s="30"/>
      <c r="C156" s="130" t="s">
        <v>204</v>
      </c>
      <c r="D156" s="130" t="s">
        <v>149</v>
      </c>
      <c r="E156" s="131" t="s">
        <v>205</v>
      </c>
      <c r="F156" s="132" t="s">
        <v>206</v>
      </c>
      <c r="G156" s="133" t="s">
        <v>152</v>
      </c>
      <c r="H156" s="134">
        <v>2</v>
      </c>
      <c r="I156" s="135"/>
      <c r="J156" s="136">
        <f>ROUND(I156*H156,2)</f>
        <v>0</v>
      </c>
      <c r="K156" s="132" t="s">
        <v>153</v>
      </c>
      <c r="L156" s="137"/>
      <c r="M156" s="138" t="s">
        <v>1</v>
      </c>
      <c r="N156" s="139" t="s">
        <v>42</v>
      </c>
      <c r="P156" s="140">
        <f>O156*H156</f>
        <v>0</v>
      </c>
      <c r="Q156" s="140">
        <v>2.0000000000000001E-4</v>
      </c>
      <c r="R156" s="140">
        <f>Q156*H156</f>
        <v>4.0000000000000002E-4</v>
      </c>
      <c r="S156" s="140">
        <v>0</v>
      </c>
      <c r="T156" s="141">
        <f>S156*H156</f>
        <v>0</v>
      </c>
      <c r="AR156" s="142" t="s">
        <v>154</v>
      </c>
      <c r="AT156" s="142" t="s">
        <v>149</v>
      </c>
      <c r="AU156" s="142" t="s">
        <v>87</v>
      </c>
      <c r="AY156" s="15" t="s">
        <v>146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85</v>
      </c>
      <c r="BK156" s="143">
        <f>ROUND(I156*H156,2)</f>
        <v>0</v>
      </c>
      <c r="BL156" s="15" t="s">
        <v>155</v>
      </c>
      <c r="BM156" s="142" t="s">
        <v>207</v>
      </c>
    </row>
    <row r="157" spans="2:65" s="1" customFormat="1" ht="10">
      <c r="B157" s="30"/>
      <c r="D157" s="144" t="s">
        <v>156</v>
      </c>
      <c r="F157" s="145" t="s">
        <v>206</v>
      </c>
      <c r="I157" s="146"/>
      <c r="L157" s="30"/>
      <c r="M157" s="147"/>
      <c r="T157" s="54"/>
      <c r="AT157" s="15" t="s">
        <v>156</v>
      </c>
      <c r="AU157" s="15" t="s">
        <v>87</v>
      </c>
    </row>
    <row r="158" spans="2:65" s="1" customFormat="1" ht="21.75" customHeight="1">
      <c r="B158" s="30"/>
      <c r="C158" s="148" t="s">
        <v>179</v>
      </c>
      <c r="D158" s="148" t="s">
        <v>157</v>
      </c>
      <c r="E158" s="149" t="s">
        <v>208</v>
      </c>
      <c r="F158" s="150" t="s">
        <v>209</v>
      </c>
      <c r="G158" s="151" t="s">
        <v>152</v>
      </c>
      <c r="H158" s="152">
        <v>2</v>
      </c>
      <c r="I158" s="153"/>
      <c r="J158" s="154">
        <f>ROUND(I158*H158,2)</f>
        <v>0</v>
      </c>
      <c r="K158" s="150" t="s">
        <v>153</v>
      </c>
      <c r="L158" s="30"/>
      <c r="M158" s="155" t="s">
        <v>1</v>
      </c>
      <c r="N158" s="156" t="s">
        <v>42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155</v>
      </c>
      <c r="AT158" s="142" t="s">
        <v>157</v>
      </c>
      <c r="AU158" s="142" t="s">
        <v>87</v>
      </c>
      <c r="AY158" s="15" t="s">
        <v>146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85</v>
      </c>
      <c r="BK158" s="143">
        <f>ROUND(I158*H158,2)</f>
        <v>0</v>
      </c>
      <c r="BL158" s="15" t="s">
        <v>155</v>
      </c>
      <c r="BM158" s="142" t="s">
        <v>210</v>
      </c>
    </row>
    <row r="159" spans="2:65" s="1" customFormat="1" ht="10">
      <c r="B159" s="30"/>
      <c r="D159" s="144" t="s">
        <v>156</v>
      </c>
      <c r="F159" s="145" t="s">
        <v>209</v>
      </c>
      <c r="I159" s="146"/>
      <c r="L159" s="30"/>
      <c r="M159" s="147"/>
      <c r="T159" s="54"/>
      <c r="AT159" s="15" t="s">
        <v>156</v>
      </c>
      <c r="AU159" s="15" t="s">
        <v>87</v>
      </c>
    </row>
    <row r="160" spans="2:65" s="1" customFormat="1" ht="21.75" customHeight="1">
      <c r="B160" s="30"/>
      <c r="C160" s="130" t="s">
        <v>211</v>
      </c>
      <c r="D160" s="130" t="s">
        <v>149</v>
      </c>
      <c r="E160" s="131" t="s">
        <v>489</v>
      </c>
      <c r="F160" s="132" t="s">
        <v>490</v>
      </c>
      <c r="G160" s="133" t="s">
        <v>152</v>
      </c>
      <c r="H160" s="134">
        <v>2</v>
      </c>
      <c r="I160" s="135"/>
      <c r="J160" s="136">
        <f>ROUND(I160*H160,2)</f>
        <v>0</v>
      </c>
      <c r="K160" s="132" t="s">
        <v>153</v>
      </c>
      <c r="L160" s="137"/>
      <c r="M160" s="138" t="s">
        <v>1</v>
      </c>
      <c r="N160" s="139" t="s">
        <v>42</v>
      </c>
      <c r="P160" s="140">
        <f>O160*H160</f>
        <v>0</v>
      </c>
      <c r="Q160" s="140">
        <v>5.0000000000000001E-4</v>
      </c>
      <c r="R160" s="140">
        <f>Q160*H160</f>
        <v>1E-3</v>
      </c>
      <c r="S160" s="140">
        <v>0</v>
      </c>
      <c r="T160" s="141">
        <f>S160*H160</f>
        <v>0</v>
      </c>
      <c r="AR160" s="142" t="s">
        <v>154</v>
      </c>
      <c r="AT160" s="142" t="s">
        <v>149</v>
      </c>
      <c r="AU160" s="142" t="s">
        <v>87</v>
      </c>
      <c r="AY160" s="15" t="s">
        <v>146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85</v>
      </c>
      <c r="BK160" s="143">
        <f>ROUND(I160*H160,2)</f>
        <v>0</v>
      </c>
      <c r="BL160" s="15" t="s">
        <v>155</v>
      </c>
      <c r="BM160" s="142" t="s">
        <v>214</v>
      </c>
    </row>
    <row r="161" spans="2:65" s="1" customFormat="1" ht="10">
      <c r="B161" s="30"/>
      <c r="D161" s="144" t="s">
        <v>156</v>
      </c>
      <c r="F161" s="145" t="s">
        <v>490</v>
      </c>
      <c r="I161" s="146"/>
      <c r="L161" s="30"/>
      <c r="M161" s="147"/>
      <c r="T161" s="54"/>
      <c r="AT161" s="15" t="s">
        <v>156</v>
      </c>
      <c r="AU161" s="15" t="s">
        <v>87</v>
      </c>
    </row>
    <row r="162" spans="2:65" s="1" customFormat="1" ht="16.5" customHeight="1">
      <c r="B162" s="30"/>
      <c r="C162" s="148" t="s">
        <v>182</v>
      </c>
      <c r="D162" s="148" t="s">
        <v>157</v>
      </c>
      <c r="E162" s="149" t="s">
        <v>215</v>
      </c>
      <c r="F162" s="150" t="s">
        <v>216</v>
      </c>
      <c r="G162" s="151" t="s">
        <v>152</v>
      </c>
      <c r="H162" s="152">
        <v>2</v>
      </c>
      <c r="I162" s="153"/>
      <c r="J162" s="154">
        <f>ROUND(I162*H162,2)</f>
        <v>0</v>
      </c>
      <c r="K162" s="150" t="s">
        <v>153</v>
      </c>
      <c r="L162" s="30"/>
      <c r="M162" s="155" t="s">
        <v>1</v>
      </c>
      <c r="N162" s="156" t="s">
        <v>42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155</v>
      </c>
      <c r="AT162" s="142" t="s">
        <v>157</v>
      </c>
      <c r="AU162" s="142" t="s">
        <v>87</v>
      </c>
      <c r="AY162" s="15" t="s">
        <v>146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85</v>
      </c>
      <c r="BK162" s="143">
        <f>ROUND(I162*H162,2)</f>
        <v>0</v>
      </c>
      <c r="BL162" s="15" t="s">
        <v>155</v>
      </c>
      <c r="BM162" s="142" t="s">
        <v>217</v>
      </c>
    </row>
    <row r="163" spans="2:65" s="1" customFormat="1" ht="10">
      <c r="B163" s="30"/>
      <c r="D163" s="144" t="s">
        <v>156</v>
      </c>
      <c r="F163" s="145" t="s">
        <v>216</v>
      </c>
      <c r="I163" s="146"/>
      <c r="L163" s="30"/>
      <c r="M163" s="147"/>
      <c r="T163" s="54"/>
      <c r="AT163" s="15" t="s">
        <v>156</v>
      </c>
      <c r="AU163" s="15" t="s">
        <v>87</v>
      </c>
    </row>
    <row r="164" spans="2:65" s="1" customFormat="1" ht="16.5" customHeight="1">
      <c r="B164" s="30"/>
      <c r="C164" s="130" t="s">
        <v>7</v>
      </c>
      <c r="D164" s="130" t="s">
        <v>149</v>
      </c>
      <c r="E164" s="131" t="s">
        <v>218</v>
      </c>
      <c r="F164" s="132" t="s">
        <v>219</v>
      </c>
      <c r="G164" s="133" t="s">
        <v>152</v>
      </c>
      <c r="H164" s="134">
        <v>2</v>
      </c>
      <c r="I164" s="135"/>
      <c r="J164" s="136">
        <f>ROUND(I164*H164,2)</f>
        <v>0</v>
      </c>
      <c r="K164" s="132" t="s">
        <v>153</v>
      </c>
      <c r="L164" s="137"/>
      <c r="M164" s="138" t="s">
        <v>1</v>
      </c>
      <c r="N164" s="139" t="s">
        <v>42</v>
      </c>
      <c r="P164" s="140">
        <f>O164*H164</f>
        <v>0</v>
      </c>
      <c r="Q164" s="140">
        <v>4.0000000000000002E-4</v>
      </c>
      <c r="R164" s="140">
        <f>Q164*H164</f>
        <v>8.0000000000000004E-4</v>
      </c>
      <c r="S164" s="140">
        <v>0</v>
      </c>
      <c r="T164" s="141">
        <f>S164*H164</f>
        <v>0</v>
      </c>
      <c r="AR164" s="142" t="s">
        <v>154</v>
      </c>
      <c r="AT164" s="142" t="s">
        <v>149</v>
      </c>
      <c r="AU164" s="142" t="s">
        <v>87</v>
      </c>
      <c r="AY164" s="15" t="s">
        <v>146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85</v>
      </c>
      <c r="BK164" s="143">
        <f>ROUND(I164*H164,2)</f>
        <v>0</v>
      </c>
      <c r="BL164" s="15" t="s">
        <v>155</v>
      </c>
      <c r="BM164" s="142" t="s">
        <v>220</v>
      </c>
    </row>
    <row r="165" spans="2:65" s="1" customFormat="1" ht="10">
      <c r="B165" s="30"/>
      <c r="D165" s="144" t="s">
        <v>156</v>
      </c>
      <c r="F165" s="145" t="s">
        <v>219</v>
      </c>
      <c r="I165" s="146"/>
      <c r="L165" s="30"/>
      <c r="M165" s="147"/>
      <c r="T165" s="54"/>
      <c r="AT165" s="15" t="s">
        <v>156</v>
      </c>
      <c r="AU165" s="15" t="s">
        <v>87</v>
      </c>
    </row>
    <row r="166" spans="2:65" s="1" customFormat="1" ht="16.5" customHeight="1">
      <c r="B166" s="30"/>
      <c r="C166" s="130" t="s">
        <v>186</v>
      </c>
      <c r="D166" s="130" t="s">
        <v>149</v>
      </c>
      <c r="E166" s="131" t="s">
        <v>221</v>
      </c>
      <c r="F166" s="132" t="s">
        <v>222</v>
      </c>
      <c r="G166" s="133" t="s">
        <v>152</v>
      </c>
      <c r="H166" s="134">
        <v>2</v>
      </c>
      <c r="I166" s="135"/>
      <c r="J166" s="136">
        <f>ROUND(I166*H166,2)</f>
        <v>0</v>
      </c>
      <c r="K166" s="132" t="s">
        <v>153</v>
      </c>
      <c r="L166" s="137"/>
      <c r="M166" s="138" t="s">
        <v>1</v>
      </c>
      <c r="N166" s="139" t="s">
        <v>42</v>
      </c>
      <c r="P166" s="140">
        <f>O166*H166</f>
        <v>0</v>
      </c>
      <c r="Q166" s="140">
        <v>2.0000000000000001E-4</v>
      </c>
      <c r="R166" s="140">
        <f>Q166*H166</f>
        <v>4.0000000000000002E-4</v>
      </c>
      <c r="S166" s="140">
        <v>0</v>
      </c>
      <c r="T166" s="141">
        <f>S166*H166</f>
        <v>0</v>
      </c>
      <c r="AR166" s="142" t="s">
        <v>154</v>
      </c>
      <c r="AT166" s="142" t="s">
        <v>149</v>
      </c>
      <c r="AU166" s="142" t="s">
        <v>87</v>
      </c>
      <c r="AY166" s="15" t="s">
        <v>146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85</v>
      </c>
      <c r="BK166" s="143">
        <f>ROUND(I166*H166,2)</f>
        <v>0</v>
      </c>
      <c r="BL166" s="15" t="s">
        <v>155</v>
      </c>
      <c r="BM166" s="142" t="s">
        <v>223</v>
      </c>
    </row>
    <row r="167" spans="2:65" s="1" customFormat="1" ht="10">
      <c r="B167" s="30"/>
      <c r="D167" s="144" t="s">
        <v>156</v>
      </c>
      <c r="F167" s="145" t="s">
        <v>222</v>
      </c>
      <c r="I167" s="146"/>
      <c r="L167" s="30"/>
      <c r="M167" s="147"/>
      <c r="T167" s="54"/>
      <c r="AT167" s="15" t="s">
        <v>156</v>
      </c>
      <c r="AU167" s="15" t="s">
        <v>87</v>
      </c>
    </row>
    <row r="168" spans="2:65" s="1" customFormat="1" ht="16.5" customHeight="1">
      <c r="B168" s="30"/>
      <c r="C168" s="130" t="s">
        <v>224</v>
      </c>
      <c r="D168" s="130" t="s">
        <v>149</v>
      </c>
      <c r="E168" s="131" t="s">
        <v>519</v>
      </c>
      <c r="F168" s="132" t="s">
        <v>520</v>
      </c>
      <c r="G168" s="133" t="s">
        <v>152</v>
      </c>
      <c r="H168" s="134">
        <v>1</v>
      </c>
      <c r="I168" s="135"/>
      <c r="J168" s="136">
        <f>ROUND(I168*H168,2)</f>
        <v>0</v>
      </c>
      <c r="K168" s="132" t="s">
        <v>1</v>
      </c>
      <c r="L168" s="137"/>
      <c r="M168" s="138" t="s">
        <v>1</v>
      </c>
      <c r="N168" s="139" t="s">
        <v>42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154</v>
      </c>
      <c r="AT168" s="142" t="s">
        <v>149</v>
      </c>
      <c r="AU168" s="142" t="s">
        <v>87</v>
      </c>
      <c r="AY168" s="15" t="s">
        <v>146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5" t="s">
        <v>85</v>
      </c>
      <c r="BK168" s="143">
        <f>ROUND(I168*H168,2)</f>
        <v>0</v>
      </c>
      <c r="BL168" s="15" t="s">
        <v>155</v>
      </c>
      <c r="BM168" s="142" t="s">
        <v>227</v>
      </c>
    </row>
    <row r="169" spans="2:65" s="1" customFormat="1" ht="10">
      <c r="B169" s="30"/>
      <c r="D169" s="144" t="s">
        <v>156</v>
      </c>
      <c r="F169" s="145" t="s">
        <v>520</v>
      </c>
      <c r="I169" s="146"/>
      <c r="L169" s="30"/>
      <c r="M169" s="147"/>
      <c r="T169" s="54"/>
      <c r="AT169" s="15" t="s">
        <v>156</v>
      </c>
      <c r="AU169" s="15" t="s">
        <v>87</v>
      </c>
    </row>
    <row r="170" spans="2:65" s="1" customFormat="1" ht="21.75" customHeight="1">
      <c r="B170" s="30"/>
      <c r="C170" s="148" t="s">
        <v>189</v>
      </c>
      <c r="D170" s="148" t="s">
        <v>157</v>
      </c>
      <c r="E170" s="149" t="s">
        <v>225</v>
      </c>
      <c r="F170" s="150" t="s">
        <v>226</v>
      </c>
      <c r="G170" s="151" t="s">
        <v>152</v>
      </c>
      <c r="H170" s="152">
        <v>2</v>
      </c>
      <c r="I170" s="153"/>
      <c r="J170" s="154">
        <f>ROUND(I170*H170,2)</f>
        <v>0</v>
      </c>
      <c r="K170" s="150" t="s">
        <v>153</v>
      </c>
      <c r="L170" s="30"/>
      <c r="M170" s="155" t="s">
        <v>1</v>
      </c>
      <c r="N170" s="156" t="s">
        <v>42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155</v>
      </c>
      <c r="AT170" s="142" t="s">
        <v>157</v>
      </c>
      <c r="AU170" s="142" t="s">
        <v>87</v>
      </c>
      <c r="AY170" s="15" t="s">
        <v>146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85</v>
      </c>
      <c r="BK170" s="143">
        <f>ROUND(I170*H170,2)</f>
        <v>0</v>
      </c>
      <c r="BL170" s="15" t="s">
        <v>155</v>
      </c>
      <c r="BM170" s="142" t="s">
        <v>230</v>
      </c>
    </row>
    <row r="171" spans="2:65" s="1" customFormat="1" ht="10">
      <c r="B171" s="30"/>
      <c r="D171" s="144" t="s">
        <v>156</v>
      </c>
      <c r="F171" s="145" t="s">
        <v>226</v>
      </c>
      <c r="I171" s="146"/>
      <c r="L171" s="30"/>
      <c r="M171" s="147"/>
      <c r="T171" s="54"/>
      <c r="AT171" s="15" t="s">
        <v>156</v>
      </c>
      <c r="AU171" s="15" t="s">
        <v>87</v>
      </c>
    </row>
    <row r="172" spans="2:65" s="1" customFormat="1" ht="16.5" customHeight="1">
      <c r="B172" s="30"/>
      <c r="C172" s="130" t="s">
        <v>231</v>
      </c>
      <c r="D172" s="130" t="s">
        <v>149</v>
      </c>
      <c r="E172" s="131" t="s">
        <v>529</v>
      </c>
      <c r="F172" s="132" t="s">
        <v>530</v>
      </c>
      <c r="G172" s="133" t="s">
        <v>152</v>
      </c>
      <c r="H172" s="134">
        <v>2</v>
      </c>
      <c r="I172" s="135"/>
      <c r="J172" s="136">
        <f>ROUND(I172*H172,2)</f>
        <v>0</v>
      </c>
      <c r="K172" s="132" t="s">
        <v>371</v>
      </c>
      <c r="L172" s="137"/>
      <c r="M172" s="138" t="s">
        <v>1</v>
      </c>
      <c r="N172" s="139" t="s">
        <v>42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154</v>
      </c>
      <c r="AT172" s="142" t="s">
        <v>149</v>
      </c>
      <c r="AU172" s="142" t="s">
        <v>87</v>
      </c>
      <c r="AY172" s="15" t="s">
        <v>146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5" t="s">
        <v>85</v>
      </c>
      <c r="BK172" s="143">
        <f>ROUND(I172*H172,2)</f>
        <v>0</v>
      </c>
      <c r="BL172" s="15" t="s">
        <v>155</v>
      </c>
      <c r="BM172" s="142" t="s">
        <v>234</v>
      </c>
    </row>
    <row r="173" spans="2:65" s="1" customFormat="1" ht="10">
      <c r="B173" s="30"/>
      <c r="D173" s="144" t="s">
        <v>156</v>
      </c>
      <c r="F173" s="145" t="s">
        <v>530</v>
      </c>
      <c r="I173" s="146"/>
      <c r="L173" s="30"/>
      <c r="M173" s="147"/>
      <c r="T173" s="54"/>
      <c r="AT173" s="15" t="s">
        <v>156</v>
      </c>
      <c r="AU173" s="15" t="s">
        <v>87</v>
      </c>
    </row>
    <row r="174" spans="2:65" s="1" customFormat="1" ht="21.75" customHeight="1">
      <c r="B174" s="30"/>
      <c r="C174" s="148" t="s">
        <v>193</v>
      </c>
      <c r="D174" s="148" t="s">
        <v>157</v>
      </c>
      <c r="E174" s="149" t="s">
        <v>531</v>
      </c>
      <c r="F174" s="150" t="s">
        <v>532</v>
      </c>
      <c r="G174" s="151" t="s">
        <v>152</v>
      </c>
      <c r="H174" s="152">
        <v>2</v>
      </c>
      <c r="I174" s="153"/>
      <c r="J174" s="154">
        <f>ROUND(I174*H174,2)</f>
        <v>0</v>
      </c>
      <c r="K174" s="150" t="s">
        <v>153</v>
      </c>
      <c r="L174" s="30"/>
      <c r="M174" s="155" t="s">
        <v>1</v>
      </c>
      <c r="N174" s="156" t="s">
        <v>42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155</v>
      </c>
      <c r="AT174" s="142" t="s">
        <v>157</v>
      </c>
      <c r="AU174" s="142" t="s">
        <v>87</v>
      </c>
      <c r="AY174" s="15" t="s">
        <v>146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85</v>
      </c>
      <c r="BK174" s="143">
        <f>ROUND(I174*H174,2)</f>
        <v>0</v>
      </c>
      <c r="BL174" s="15" t="s">
        <v>155</v>
      </c>
      <c r="BM174" s="142" t="s">
        <v>237</v>
      </c>
    </row>
    <row r="175" spans="2:65" s="1" customFormat="1" ht="10">
      <c r="B175" s="30"/>
      <c r="D175" s="144" t="s">
        <v>156</v>
      </c>
      <c r="F175" s="145" t="s">
        <v>532</v>
      </c>
      <c r="I175" s="146"/>
      <c r="L175" s="30"/>
      <c r="M175" s="147"/>
      <c r="T175" s="54"/>
      <c r="AT175" s="15" t="s">
        <v>156</v>
      </c>
      <c r="AU175" s="15" t="s">
        <v>87</v>
      </c>
    </row>
    <row r="176" spans="2:65" s="1" customFormat="1" ht="24.15" customHeight="1">
      <c r="B176" s="30"/>
      <c r="C176" s="130" t="s">
        <v>238</v>
      </c>
      <c r="D176" s="130" t="s">
        <v>149</v>
      </c>
      <c r="E176" s="131" t="s">
        <v>228</v>
      </c>
      <c r="F176" s="132" t="s">
        <v>229</v>
      </c>
      <c r="G176" s="133" t="s">
        <v>152</v>
      </c>
      <c r="H176" s="134">
        <v>1</v>
      </c>
      <c r="I176" s="135"/>
      <c r="J176" s="136">
        <f>ROUND(I176*H176,2)</f>
        <v>0</v>
      </c>
      <c r="K176" s="132" t="s">
        <v>153</v>
      </c>
      <c r="L176" s="137"/>
      <c r="M176" s="138" t="s">
        <v>1</v>
      </c>
      <c r="N176" s="139" t="s">
        <v>42</v>
      </c>
      <c r="P176" s="140">
        <f>O176*H176</f>
        <v>0</v>
      </c>
      <c r="Q176" s="140">
        <v>2.0000000000000002E-5</v>
      </c>
      <c r="R176" s="140">
        <f>Q176*H176</f>
        <v>2.0000000000000002E-5</v>
      </c>
      <c r="S176" s="140">
        <v>0</v>
      </c>
      <c r="T176" s="141">
        <f>S176*H176</f>
        <v>0</v>
      </c>
      <c r="AR176" s="142" t="s">
        <v>154</v>
      </c>
      <c r="AT176" s="142" t="s">
        <v>149</v>
      </c>
      <c r="AU176" s="142" t="s">
        <v>87</v>
      </c>
      <c r="AY176" s="15" t="s">
        <v>146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85</v>
      </c>
      <c r="BK176" s="143">
        <f>ROUND(I176*H176,2)</f>
        <v>0</v>
      </c>
      <c r="BL176" s="15" t="s">
        <v>155</v>
      </c>
      <c r="BM176" s="142" t="s">
        <v>241</v>
      </c>
    </row>
    <row r="177" spans="2:65" s="1" customFormat="1" ht="10">
      <c r="B177" s="30"/>
      <c r="D177" s="144" t="s">
        <v>156</v>
      </c>
      <c r="F177" s="145" t="s">
        <v>229</v>
      </c>
      <c r="I177" s="146"/>
      <c r="L177" s="30"/>
      <c r="M177" s="147"/>
      <c r="T177" s="54"/>
      <c r="AT177" s="15" t="s">
        <v>156</v>
      </c>
      <c r="AU177" s="15" t="s">
        <v>87</v>
      </c>
    </row>
    <row r="178" spans="2:65" s="1" customFormat="1" ht="24.15" customHeight="1">
      <c r="B178" s="30"/>
      <c r="C178" s="148" t="s">
        <v>196</v>
      </c>
      <c r="D178" s="148" t="s">
        <v>157</v>
      </c>
      <c r="E178" s="149" t="s">
        <v>232</v>
      </c>
      <c r="F178" s="150" t="s">
        <v>233</v>
      </c>
      <c r="G178" s="151" t="s">
        <v>152</v>
      </c>
      <c r="H178" s="152">
        <v>1</v>
      </c>
      <c r="I178" s="153"/>
      <c r="J178" s="154">
        <f>ROUND(I178*H178,2)</f>
        <v>0</v>
      </c>
      <c r="K178" s="150" t="s">
        <v>153</v>
      </c>
      <c r="L178" s="30"/>
      <c r="M178" s="155" t="s">
        <v>1</v>
      </c>
      <c r="N178" s="156" t="s">
        <v>42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155</v>
      </c>
      <c r="AT178" s="142" t="s">
        <v>157</v>
      </c>
      <c r="AU178" s="142" t="s">
        <v>87</v>
      </c>
      <c r="AY178" s="15" t="s">
        <v>146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85</v>
      </c>
      <c r="BK178" s="143">
        <f>ROUND(I178*H178,2)</f>
        <v>0</v>
      </c>
      <c r="BL178" s="15" t="s">
        <v>155</v>
      </c>
      <c r="BM178" s="142" t="s">
        <v>244</v>
      </c>
    </row>
    <row r="179" spans="2:65" s="1" customFormat="1" ht="18">
      <c r="B179" s="30"/>
      <c r="D179" s="144" t="s">
        <v>156</v>
      </c>
      <c r="F179" s="145" t="s">
        <v>233</v>
      </c>
      <c r="I179" s="146"/>
      <c r="L179" s="30"/>
      <c r="M179" s="147"/>
      <c r="T179" s="54"/>
      <c r="AT179" s="15" t="s">
        <v>156</v>
      </c>
      <c r="AU179" s="15" t="s">
        <v>87</v>
      </c>
    </row>
    <row r="180" spans="2:65" s="1" customFormat="1" ht="21.75" customHeight="1">
      <c r="B180" s="30"/>
      <c r="C180" s="148" t="s">
        <v>245</v>
      </c>
      <c r="D180" s="148" t="s">
        <v>157</v>
      </c>
      <c r="E180" s="149" t="s">
        <v>235</v>
      </c>
      <c r="F180" s="150" t="s">
        <v>236</v>
      </c>
      <c r="G180" s="151" t="s">
        <v>152</v>
      </c>
      <c r="H180" s="152">
        <v>1</v>
      </c>
      <c r="I180" s="153"/>
      <c r="J180" s="154">
        <f>ROUND(I180*H180,2)</f>
        <v>0</v>
      </c>
      <c r="K180" s="150" t="s">
        <v>153</v>
      </c>
      <c r="L180" s="30"/>
      <c r="M180" s="155" t="s">
        <v>1</v>
      </c>
      <c r="N180" s="156" t="s">
        <v>42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155</v>
      </c>
      <c r="AT180" s="142" t="s">
        <v>157</v>
      </c>
      <c r="AU180" s="142" t="s">
        <v>87</v>
      </c>
      <c r="AY180" s="15" t="s">
        <v>146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5" t="s">
        <v>85</v>
      </c>
      <c r="BK180" s="143">
        <f>ROUND(I180*H180,2)</f>
        <v>0</v>
      </c>
      <c r="BL180" s="15" t="s">
        <v>155</v>
      </c>
      <c r="BM180" s="142" t="s">
        <v>248</v>
      </c>
    </row>
    <row r="181" spans="2:65" s="1" customFormat="1" ht="10">
      <c r="B181" s="30"/>
      <c r="D181" s="144" t="s">
        <v>156</v>
      </c>
      <c r="F181" s="145" t="s">
        <v>236</v>
      </c>
      <c r="I181" s="146"/>
      <c r="L181" s="30"/>
      <c r="M181" s="147"/>
      <c r="T181" s="54"/>
      <c r="AT181" s="15" t="s">
        <v>156</v>
      </c>
      <c r="AU181" s="15" t="s">
        <v>87</v>
      </c>
    </row>
    <row r="182" spans="2:65" s="1" customFormat="1" ht="24.15" customHeight="1">
      <c r="B182" s="30"/>
      <c r="C182" s="148" t="s">
        <v>200</v>
      </c>
      <c r="D182" s="148" t="s">
        <v>157</v>
      </c>
      <c r="E182" s="149" t="s">
        <v>239</v>
      </c>
      <c r="F182" s="150" t="s">
        <v>240</v>
      </c>
      <c r="G182" s="151" t="s">
        <v>152</v>
      </c>
      <c r="H182" s="152">
        <v>1</v>
      </c>
      <c r="I182" s="153"/>
      <c r="J182" s="154">
        <f>ROUND(I182*H182,2)</f>
        <v>0</v>
      </c>
      <c r="K182" s="150" t="s">
        <v>1</v>
      </c>
      <c r="L182" s="30"/>
      <c r="M182" s="155" t="s">
        <v>1</v>
      </c>
      <c r="N182" s="156" t="s">
        <v>42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155</v>
      </c>
      <c r="AT182" s="142" t="s">
        <v>157</v>
      </c>
      <c r="AU182" s="142" t="s">
        <v>87</v>
      </c>
      <c r="AY182" s="15" t="s">
        <v>146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85</v>
      </c>
      <c r="BK182" s="143">
        <f>ROUND(I182*H182,2)</f>
        <v>0</v>
      </c>
      <c r="BL182" s="15" t="s">
        <v>155</v>
      </c>
      <c r="BM182" s="142" t="s">
        <v>252</v>
      </c>
    </row>
    <row r="183" spans="2:65" s="1" customFormat="1" ht="18">
      <c r="B183" s="30"/>
      <c r="D183" s="144" t="s">
        <v>156</v>
      </c>
      <c r="F183" s="145" t="s">
        <v>240</v>
      </c>
      <c r="I183" s="146"/>
      <c r="L183" s="30"/>
      <c r="M183" s="147"/>
      <c r="T183" s="54"/>
      <c r="AT183" s="15" t="s">
        <v>156</v>
      </c>
      <c r="AU183" s="15" t="s">
        <v>87</v>
      </c>
    </row>
    <row r="184" spans="2:65" s="1" customFormat="1" ht="24.15" customHeight="1">
      <c r="B184" s="30"/>
      <c r="C184" s="148" t="s">
        <v>253</v>
      </c>
      <c r="D184" s="148" t="s">
        <v>157</v>
      </c>
      <c r="E184" s="149" t="s">
        <v>242</v>
      </c>
      <c r="F184" s="150" t="s">
        <v>243</v>
      </c>
      <c r="G184" s="151" t="s">
        <v>152</v>
      </c>
      <c r="H184" s="152">
        <v>1</v>
      </c>
      <c r="I184" s="153"/>
      <c r="J184" s="154">
        <f>ROUND(I184*H184,2)</f>
        <v>0</v>
      </c>
      <c r="K184" s="150" t="s">
        <v>1</v>
      </c>
      <c r="L184" s="30"/>
      <c r="M184" s="155" t="s">
        <v>1</v>
      </c>
      <c r="N184" s="156" t="s">
        <v>42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155</v>
      </c>
      <c r="AT184" s="142" t="s">
        <v>157</v>
      </c>
      <c r="AU184" s="142" t="s">
        <v>87</v>
      </c>
      <c r="AY184" s="15" t="s">
        <v>146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5" t="s">
        <v>85</v>
      </c>
      <c r="BK184" s="143">
        <f>ROUND(I184*H184,2)</f>
        <v>0</v>
      </c>
      <c r="BL184" s="15" t="s">
        <v>155</v>
      </c>
      <c r="BM184" s="142" t="s">
        <v>256</v>
      </c>
    </row>
    <row r="185" spans="2:65" s="1" customFormat="1" ht="10">
      <c r="B185" s="30"/>
      <c r="D185" s="144" t="s">
        <v>156</v>
      </c>
      <c r="F185" s="145" t="s">
        <v>243</v>
      </c>
      <c r="I185" s="146"/>
      <c r="L185" s="30"/>
      <c r="M185" s="147"/>
      <c r="T185" s="54"/>
      <c r="AT185" s="15" t="s">
        <v>156</v>
      </c>
      <c r="AU185" s="15" t="s">
        <v>87</v>
      </c>
    </row>
    <row r="186" spans="2:65" s="1" customFormat="1" ht="33" customHeight="1">
      <c r="B186" s="30"/>
      <c r="C186" s="148" t="s">
        <v>203</v>
      </c>
      <c r="D186" s="148" t="s">
        <v>157</v>
      </c>
      <c r="E186" s="149" t="s">
        <v>246</v>
      </c>
      <c r="F186" s="150" t="s">
        <v>247</v>
      </c>
      <c r="G186" s="151" t="s">
        <v>163</v>
      </c>
      <c r="H186" s="152">
        <v>1</v>
      </c>
      <c r="I186" s="153"/>
      <c r="J186" s="154">
        <f>ROUND(I186*H186,2)</f>
        <v>0</v>
      </c>
      <c r="K186" s="150" t="s">
        <v>1</v>
      </c>
      <c r="L186" s="30"/>
      <c r="M186" s="155" t="s">
        <v>1</v>
      </c>
      <c r="N186" s="156" t="s">
        <v>42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155</v>
      </c>
      <c r="AT186" s="142" t="s">
        <v>157</v>
      </c>
      <c r="AU186" s="142" t="s">
        <v>87</v>
      </c>
      <c r="AY186" s="15" t="s">
        <v>146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5" t="s">
        <v>85</v>
      </c>
      <c r="BK186" s="143">
        <f>ROUND(I186*H186,2)</f>
        <v>0</v>
      </c>
      <c r="BL186" s="15" t="s">
        <v>155</v>
      </c>
      <c r="BM186" s="142" t="s">
        <v>260</v>
      </c>
    </row>
    <row r="187" spans="2:65" s="1" customFormat="1" ht="18">
      <c r="B187" s="30"/>
      <c r="D187" s="144" t="s">
        <v>156</v>
      </c>
      <c r="F187" s="145" t="s">
        <v>247</v>
      </c>
      <c r="I187" s="146"/>
      <c r="L187" s="30"/>
      <c r="M187" s="147"/>
      <c r="T187" s="54"/>
      <c r="AT187" s="15" t="s">
        <v>156</v>
      </c>
      <c r="AU187" s="15" t="s">
        <v>87</v>
      </c>
    </row>
    <row r="188" spans="2:65" s="1" customFormat="1" ht="33" customHeight="1">
      <c r="B188" s="30"/>
      <c r="C188" s="148" t="s">
        <v>264</v>
      </c>
      <c r="D188" s="148" t="s">
        <v>157</v>
      </c>
      <c r="E188" s="149" t="s">
        <v>249</v>
      </c>
      <c r="F188" s="150" t="s">
        <v>250</v>
      </c>
      <c r="G188" s="151" t="s">
        <v>251</v>
      </c>
      <c r="H188" s="152">
        <v>1</v>
      </c>
      <c r="I188" s="153"/>
      <c r="J188" s="154">
        <f>ROUND(I188*H188,2)</f>
        <v>0</v>
      </c>
      <c r="K188" s="150" t="s">
        <v>1</v>
      </c>
      <c r="L188" s="30"/>
      <c r="M188" s="155" t="s">
        <v>1</v>
      </c>
      <c r="N188" s="156" t="s">
        <v>42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155</v>
      </c>
      <c r="AT188" s="142" t="s">
        <v>157</v>
      </c>
      <c r="AU188" s="142" t="s">
        <v>87</v>
      </c>
      <c r="AY188" s="15" t="s">
        <v>146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85</v>
      </c>
      <c r="BK188" s="143">
        <f>ROUND(I188*H188,2)</f>
        <v>0</v>
      </c>
      <c r="BL188" s="15" t="s">
        <v>155</v>
      </c>
      <c r="BM188" s="142" t="s">
        <v>267</v>
      </c>
    </row>
    <row r="189" spans="2:65" s="1" customFormat="1" ht="18">
      <c r="B189" s="30"/>
      <c r="D189" s="144" t="s">
        <v>156</v>
      </c>
      <c r="F189" s="145" t="s">
        <v>250</v>
      </c>
      <c r="I189" s="146"/>
      <c r="L189" s="30"/>
      <c r="M189" s="147"/>
      <c r="T189" s="54"/>
      <c r="AT189" s="15" t="s">
        <v>156</v>
      </c>
      <c r="AU189" s="15" t="s">
        <v>87</v>
      </c>
    </row>
    <row r="190" spans="2:65" s="1" customFormat="1" ht="24.15" customHeight="1">
      <c r="B190" s="30"/>
      <c r="C190" s="148" t="s">
        <v>207</v>
      </c>
      <c r="D190" s="148" t="s">
        <v>157</v>
      </c>
      <c r="E190" s="149" t="s">
        <v>254</v>
      </c>
      <c r="F190" s="150" t="s">
        <v>255</v>
      </c>
      <c r="G190" s="151" t="s">
        <v>152</v>
      </c>
      <c r="H190" s="152">
        <v>1</v>
      </c>
      <c r="I190" s="153"/>
      <c r="J190" s="154">
        <f>ROUND(I190*H190,2)</f>
        <v>0</v>
      </c>
      <c r="K190" s="150" t="s">
        <v>1</v>
      </c>
      <c r="L190" s="30"/>
      <c r="M190" s="155" t="s">
        <v>1</v>
      </c>
      <c r="N190" s="156" t="s">
        <v>42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155</v>
      </c>
      <c r="AT190" s="142" t="s">
        <v>157</v>
      </c>
      <c r="AU190" s="142" t="s">
        <v>87</v>
      </c>
      <c r="AY190" s="15" t="s">
        <v>146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5" t="s">
        <v>85</v>
      </c>
      <c r="BK190" s="143">
        <f>ROUND(I190*H190,2)</f>
        <v>0</v>
      </c>
      <c r="BL190" s="15" t="s">
        <v>155</v>
      </c>
      <c r="BM190" s="142" t="s">
        <v>271</v>
      </c>
    </row>
    <row r="191" spans="2:65" s="1" customFormat="1" ht="10">
      <c r="B191" s="30"/>
      <c r="D191" s="144" t="s">
        <v>156</v>
      </c>
      <c r="F191" s="145" t="s">
        <v>255</v>
      </c>
      <c r="I191" s="146"/>
      <c r="L191" s="30"/>
      <c r="M191" s="147"/>
      <c r="T191" s="54"/>
      <c r="AT191" s="15" t="s">
        <v>156</v>
      </c>
      <c r="AU191" s="15" t="s">
        <v>87</v>
      </c>
    </row>
    <row r="192" spans="2:65" s="1" customFormat="1" ht="16.5" customHeight="1">
      <c r="B192" s="30"/>
      <c r="C192" s="130" t="s">
        <v>275</v>
      </c>
      <c r="D192" s="130" t="s">
        <v>149</v>
      </c>
      <c r="E192" s="131" t="s">
        <v>491</v>
      </c>
      <c r="F192" s="132" t="s">
        <v>492</v>
      </c>
      <c r="G192" s="133" t="s">
        <v>152</v>
      </c>
      <c r="H192" s="134">
        <v>1</v>
      </c>
      <c r="I192" s="135"/>
      <c r="J192" s="136">
        <f>ROUND(I192*H192,2)</f>
        <v>0</v>
      </c>
      <c r="K192" s="132" t="s">
        <v>1</v>
      </c>
      <c r="L192" s="137"/>
      <c r="M192" s="138" t="s">
        <v>1</v>
      </c>
      <c r="N192" s="139" t="s">
        <v>42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154</v>
      </c>
      <c r="AT192" s="142" t="s">
        <v>149</v>
      </c>
      <c r="AU192" s="142" t="s">
        <v>87</v>
      </c>
      <c r="AY192" s="15" t="s">
        <v>146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5" t="s">
        <v>85</v>
      </c>
      <c r="BK192" s="143">
        <f>ROUND(I192*H192,2)</f>
        <v>0</v>
      </c>
      <c r="BL192" s="15" t="s">
        <v>155</v>
      </c>
      <c r="BM192" s="142" t="s">
        <v>276</v>
      </c>
    </row>
    <row r="193" spans="2:65" s="1" customFormat="1" ht="10">
      <c r="B193" s="30"/>
      <c r="D193" s="144" t="s">
        <v>156</v>
      </c>
      <c r="F193" s="145" t="s">
        <v>492</v>
      </c>
      <c r="I193" s="146"/>
      <c r="L193" s="30"/>
      <c r="M193" s="147"/>
      <c r="T193" s="54"/>
      <c r="AT193" s="15" t="s">
        <v>156</v>
      </c>
      <c r="AU193" s="15" t="s">
        <v>87</v>
      </c>
    </row>
    <row r="194" spans="2:65" s="1" customFormat="1" ht="16.5" customHeight="1">
      <c r="B194" s="30"/>
      <c r="C194" s="130" t="s">
        <v>210</v>
      </c>
      <c r="D194" s="130" t="s">
        <v>149</v>
      </c>
      <c r="E194" s="131" t="s">
        <v>521</v>
      </c>
      <c r="F194" s="132" t="s">
        <v>522</v>
      </c>
      <c r="G194" s="133" t="s">
        <v>152</v>
      </c>
      <c r="H194" s="134">
        <v>1</v>
      </c>
      <c r="I194" s="135"/>
      <c r="J194" s="136">
        <f>ROUND(I194*H194,2)</f>
        <v>0</v>
      </c>
      <c r="K194" s="132" t="s">
        <v>1</v>
      </c>
      <c r="L194" s="137"/>
      <c r="M194" s="138" t="s">
        <v>1</v>
      </c>
      <c r="N194" s="139" t="s">
        <v>42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154</v>
      </c>
      <c r="AT194" s="142" t="s">
        <v>149</v>
      </c>
      <c r="AU194" s="142" t="s">
        <v>87</v>
      </c>
      <c r="AY194" s="15" t="s">
        <v>146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5" t="s">
        <v>85</v>
      </c>
      <c r="BK194" s="143">
        <f>ROUND(I194*H194,2)</f>
        <v>0</v>
      </c>
      <c r="BL194" s="15" t="s">
        <v>155</v>
      </c>
      <c r="BM194" s="142" t="s">
        <v>277</v>
      </c>
    </row>
    <row r="195" spans="2:65" s="1" customFormat="1" ht="10">
      <c r="B195" s="30"/>
      <c r="D195" s="144" t="s">
        <v>156</v>
      </c>
      <c r="F195" s="145" t="s">
        <v>522</v>
      </c>
      <c r="I195" s="146"/>
      <c r="L195" s="30"/>
      <c r="M195" s="147"/>
      <c r="T195" s="54"/>
      <c r="AT195" s="15" t="s">
        <v>156</v>
      </c>
      <c r="AU195" s="15" t="s">
        <v>87</v>
      </c>
    </row>
    <row r="196" spans="2:65" s="1" customFormat="1" ht="24.15" customHeight="1">
      <c r="B196" s="30"/>
      <c r="C196" s="148" t="s">
        <v>278</v>
      </c>
      <c r="D196" s="148" t="s">
        <v>157</v>
      </c>
      <c r="E196" s="149" t="s">
        <v>493</v>
      </c>
      <c r="F196" s="150" t="s">
        <v>494</v>
      </c>
      <c r="G196" s="151" t="s">
        <v>152</v>
      </c>
      <c r="H196" s="152">
        <v>1</v>
      </c>
      <c r="I196" s="153"/>
      <c r="J196" s="154">
        <f>ROUND(I196*H196,2)</f>
        <v>0</v>
      </c>
      <c r="K196" s="150" t="s">
        <v>153</v>
      </c>
      <c r="L196" s="30"/>
      <c r="M196" s="155" t="s">
        <v>1</v>
      </c>
      <c r="N196" s="156" t="s">
        <v>42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155</v>
      </c>
      <c r="AT196" s="142" t="s">
        <v>157</v>
      </c>
      <c r="AU196" s="142" t="s">
        <v>87</v>
      </c>
      <c r="AY196" s="15" t="s">
        <v>146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5" t="s">
        <v>85</v>
      </c>
      <c r="BK196" s="143">
        <f>ROUND(I196*H196,2)</f>
        <v>0</v>
      </c>
      <c r="BL196" s="15" t="s">
        <v>155</v>
      </c>
      <c r="BM196" s="142" t="s">
        <v>279</v>
      </c>
    </row>
    <row r="197" spans="2:65" s="1" customFormat="1" ht="18">
      <c r="B197" s="30"/>
      <c r="D197" s="144" t="s">
        <v>156</v>
      </c>
      <c r="F197" s="145" t="s">
        <v>494</v>
      </c>
      <c r="I197" s="146"/>
      <c r="L197" s="30"/>
      <c r="M197" s="147"/>
      <c r="T197" s="54"/>
      <c r="AT197" s="15" t="s">
        <v>156</v>
      </c>
      <c r="AU197" s="15" t="s">
        <v>87</v>
      </c>
    </row>
    <row r="198" spans="2:65" s="1" customFormat="1" ht="16.5" customHeight="1">
      <c r="B198" s="30"/>
      <c r="C198" s="148" t="s">
        <v>214</v>
      </c>
      <c r="D198" s="148" t="s">
        <v>157</v>
      </c>
      <c r="E198" s="149" t="s">
        <v>257</v>
      </c>
      <c r="F198" s="150" t="s">
        <v>258</v>
      </c>
      <c r="G198" s="151" t="s">
        <v>259</v>
      </c>
      <c r="H198" s="152">
        <v>1</v>
      </c>
      <c r="I198" s="153"/>
      <c r="J198" s="154">
        <f>ROUND(I198*H198,2)</f>
        <v>0</v>
      </c>
      <c r="K198" s="150" t="s">
        <v>153</v>
      </c>
      <c r="L198" s="30"/>
      <c r="M198" s="155" t="s">
        <v>1</v>
      </c>
      <c r="N198" s="156" t="s">
        <v>42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155</v>
      </c>
      <c r="AT198" s="142" t="s">
        <v>157</v>
      </c>
      <c r="AU198" s="142" t="s">
        <v>87</v>
      </c>
      <c r="AY198" s="15" t="s">
        <v>146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5" t="s">
        <v>85</v>
      </c>
      <c r="BK198" s="143">
        <f>ROUND(I198*H198,2)</f>
        <v>0</v>
      </c>
      <c r="BL198" s="15" t="s">
        <v>155</v>
      </c>
      <c r="BM198" s="142" t="s">
        <v>280</v>
      </c>
    </row>
    <row r="199" spans="2:65" s="1" customFormat="1" ht="10">
      <c r="B199" s="30"/>
      <c r="D199" s="144" t="s">
        <v>156</v>
      </c>
      <c r="F199" s="145" t="s">
        <v>258</v>
      </c>
      <c r="I199" s="146"/>
      <c r="L199" s="30"/>
      <c r="M199" s="147"/>
      <c r="T199" s="54"/>
      <c r="AT199" s="15" t="s">
        <v>156</v>
      </c>
      <c r="AU199" s="15" t="s">
        <v>87</v>
      </c>
    </row>
    <row r="200" spans="2:65" s="12" customFormat="1" ht="10">
      <c r="B200" s="157"/>
      <c r="D200" s="144" t="s">
        <v>261</v>
      </c>
      <c r="E200" s="158" t="s">
        <v>1</v>
      </c>
      <c r="F200" s="159" t="s">
        <v>262</v>
      </c>
      <c r="H200" s="160">
        <v>1</v>
      </c>
      <c r="I200" s="161"/>
      <c r="L200" s="157"/>
      <c r="M200" s="162"/>
      <c r="T200" s="163"/>
      <c r="AT200" s="158" t="s">
        <v>261</v>
      </c>
      <c r="AU200" s="158" t="s">
        <v>87</v>
      </c>
      <c r="AV200" s="12" t="s">
        <v>87</v>
      </c>
      <c r="AW200" s="12" t="s">
        <v>33</v>
      </c>
      <c r="AX200" s="12" t="s">
        <v>77</v>
      </c>
      <c r="AY200" s="158" t="s">
        <v>146</v>
      </c>
    </row>
    <row r="201" spans="2:65" s="13" customFormat="1" ht="10">
      <c r="B201" s="164"/>
      <c r="D201" s="144" t="s">
        <v>261</v>
      </c>
      <c r="E201" s="165" t="s">
        <v>1</v>
      </c>
      <c r="F201" s="166" t="s">
        <v>263</v>
      </c>
      <c r="H201" s="167">
        <v>1</v>
      </c>
      <c r="I201" s="168"/>
      <c r="L201" s="164"/>
      <c r="M201" s="169"/>
      <c r="T201" s="170"/>
      <c r="AT201" s="165" t="s">
        <v>261</v>
      </c>
      <c r="AU201" s="165" t="s">
        <v>87</v>
      </c>
      <c r="AV201" s="13" t="s">
        <v>155</v>
      </c>
      <c r="AW201" s="13" t="s">
        <v>33</v>
      </c>
      <c r="AX201" s="13" t="s">
        <v>85</v>
      </c>
      <c r="AY201" s="165" t="s">
        <v>146</v>
      </c>
    </row>
    <row r="202" spans="2:65" s="1" customFormat="1" ht="24.15" customHeight="1">
      <c r="B202" s="30"/>
      <c r="C202" s="148" t="s">
        <v>281</v>
      </c>
      <c r="D202" s="148" t="s">
        <v>157</v>
      </c>
      <c r="E202" s="149" t="s">
        <v>265</v>
      </c>
      <c r="F202" s="150" t="s">
        <v>266</v>
      </c>
      <c r="G202" s="151" t="s">
        <v>259</v>
      </c>
      <c r="H202" s="152">
        <v>1</v>
      </c>
      <c r="I202" s="153"/>
      <c r="J202" s="154">
        <f>ROUND(I202*H202,2)</f>
        <v>0</v>
      </c>
      <c r="K202" s="150" t="s">
        <v>153</v>
      </c>
      <c r="L202" s="30"/>
      <c r="M202" s="155" t="s">
        <v>1</v>
      </c>
      <c r="N202" s="156" t="s">
        <v>42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155</v>
      </c>
      <c r="AT202" s="142" t="s">
        <v>157</v>
      </c>
      <c r="AU202" s="142" t="s">
        <v>87</v>
      </c>
      <c r="AY202" s="15" t="s">
        <v>146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5" t="s">
        <v>85</v>
      </c>
      <c r="BK202" s="143">
        <f>ROUND(I202*H202,2)</f>
        <v>0</v>
      </c>
      <c r="BL202" s="15" t="s">
        <v>155</v>
      </c>
      <c r="BM202" s="142" t="s">
        <v>284</v>
      </c>
    </row>
    <row r="203" spans="2:65" s="1" customFormat="1" ht="10">
      <c r="B203" s="30"/>
      <c r="D203" s="144" t="s">
        <v>156</v>
      </c>
      <c r="F203" s="145" t="s">
        <v>266</v>
      </c>
      <c r="I203" s="146"/>
      <c r="L203" s="30"/>
      <c r="M203" s="147"/>
      <c r="T203" s="54"/>
      <c r="AT203" s="15" t="s">
        <v>156</v>
      </c>
      <c r="AU203" s="15" t="s">
        <v>87</v>
      </c>
    </row>
    <row r="204" spans="2:65" s="12" customFormat="1" ht="20">
      <c r="B204" s="157"/>
      <c r="D204" s="144" t="s">
        <v>261</v>
      </c>
      <c r="E204" s="158" t="s">
        <v>1</v>
      </c>
      <c r="F204" s="159" t="s">
        <v>495</v>
      </c>
      <c r="H204" s="160">
        <v>1</v>
      </c>
      <c r="I204" s="161"/>
      <c r="L204" s="157"/>
      <c r="M204" s="162"/>
      <c r="T204" s="163"/>
      <c r="AT204" s="158" t="s">
        <v>261</v>
      </c>
      <c r="AU204" s="158" t="s">
        <v>87</v>
      </c>
      <c r="AV204" s="12" t="s">
        <v>87</v>
      </c>
      <c r="AW204" s="12" t="s">
        <v>33</v>
      </c>
      <c r="AX204" s="12" t="s">
        <v>77</v>
      </c>
      <c r="AY204" s="158" t="s">
        <v>146</v>
      </c>
    </row>
    <row r="205" spans="2:65" s="13" customFormat="1" ht="10">
      <c r="B205" s="164"/>
      <c r="D205" s="144" t="s">
        <v>261</v>
      </c>
      <c r="E205" s="165" t="s">
        <v>1</v>
      </c>
      <c r="F205" s="166" t="s">
        <v>263</v>
      </c>
      <c r="H205" s="167">
        <v>1</v>
      </c>
      <c r="I205" s="168"/>
      <c r="L205" s="164"/>
      <c r="M205" s="169"/>
      <c r="T205" s="170"/>
      <c r="AT205" s="165" t="s">
        <v>261</v>
      </c>
      <c r="AU205" s="165" t="s">
        <v>87</v>
      </c>
      <c r="AV205" s="13" t="s">
        <v>155</v>
      </c>
      <c r="AW205" s="13" t="s">
        <v>33</v>
      </c>
      <c r="AX205" s="13" t="s">
        <v>85</v>
      </c>
      <c r="AY205" s="165" t="s">
        <v>146</v>
      </c>
    </row>
    <row r="206" spans="2:65" s="1" customFormat="1" ht="24.15" customHeight="1">
      <c r="B206" s="30"/>
      <c r="C206" s="148" t="s">
        <v>217</v>
      </c>
      <c r="D206" s="148" t="s">
        <v>157</v>
      </c>
      <c r="E206" s="149" t="s">
        <v>269</v>
      </c>
      <c r="F206" s="150" t="s">
        <v>270</v>
      </c>
      <c r="G206" s="151" t="s">
        <v>259</v>
      </c>
      <c r="H206" s="152">
        <v>1</v>
      </c>
      <c r="I206" s="153"/>
      <c r="J206" s="154">
        <f>ROUND(I206*H206,2)</f>
        <v>0</v>
      </c>
      <c r="K206" s="150" t="s">
        <v>153</v>
      </c>
      <c r="L206" s="30"/>
      <c r="M206" s="155" t="s">
        <v>1</v>
      </c>
      <c r="N206" s="156" t="s">
        <v>42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155</v>
      </c>
      <c r="AT206" s="142" t="s">
        <v>157</v>
      </c>
      <c r="AU206" s="142" t="s">
        <v>87</v>
      </c>
      <c r="AY206" s="15" t="s">
        <v>146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85</v>
      </c>
      <c r="BK206" s="143">
        <f>ROUND(I206*H206,2)</f>
        <v>0</v>
      </c>
      <c r="BL206" s="15" t="s">
        <v>155</v>
      </c>
      <c r="BM206" s="142" t="s">
        <v>287</v>
      </c>
    </row>
    <row r="207" spans="2:65" s="1" customFormat="1" ht="10">
      <c r="B207" s="30"/>
      <c r="D207" s="144" t="s">
        <v>156</v>
      </c>
      <c r="F207" s="145" t="s">
        <v>270</v>
      </c>
      <c r="I207" s="146"/>
      <c r="L207" s="30"/>
      <c r="M207" s="147"/>
      <c r="T207" s="54"/>
      <c r="AT207" s="15" t="s">
        <v>156</v>
      </c>
      <c r="AU207" s="15" t="s">
        <v>87</v>
      </c>
    </row>
    <row r="208" spans="2:65" s="12" customFormat="1" ht="10">
      <c r="B208" s="157"/>
      <c r="D208" s="144" t="s">
        <v>261</v>
      </c>
      <c r="E208" s="158" t="s">
        <v>1</v>
      </c>
      <c r="F208" s="159" t="s">
        <v>272</v>
      </c>
      <c r="H208" s="160">
        <v>1</v>
      </c>
      <c r="I208" s="161"/>
      <c r="L208" s="157"/>
      <c r="M208" s="162"/>
      <c r="T208" s="163"/>
      <c r="AT208" s="158" t="s">
        <v>261</v>
      </c>
      <c r="AU208" s="158" t="s">
        <v>87</v>
      </c>
      <c r="AV208" s="12" t="s">
        <v>87</v>
      </c>
      <c r="AW208" s="12" t="s">
        <v>33</v>
      </c>
      <c r="AX208" s="12" t="s">
        <v>77</v>
      </c>
      <c r="AY208" s="158" t="s">
        <v>146</v>
      </c>
    </row>
    <row r="209" spans="2:65" s="13" customFormat="1" ht="10">
      <c r="B209" s="164"/>
      <c r="D209" s="144" t="s">
        <v>261</v>
      </c>
      <c r="E209" s="165" t="s">
        <v>1</v>
      </c>
      <c r="F209" s="166" t="s">
        <v>263</v>
      </c>
      <c r="H209" s="167">
        <v>1</v>
      </c>
      <c r="I209" s="168"/>
      <c r="L209" s="164"/>
      <c r="M209" s="169"/>
      <c r="T209" s="170"/>
      <c r="AT209" s="165" t="s">
        <v>261</v>
      </c>
      <c r="AU209" s="165" t="s">
        <v>87</v>
      </c>
      <c r="AV209" s="13" t="s">
        <v>155</v>
      </c>
      <c r="AW209" s="13" t="s">
        <v>33</v>
      </c>
      <c r="AX209" s="13" t="s">
        <v>85</v>
      </c>
      <c r="AY209" s="165" t="s">
        <v>146</v>
      </c>
    </row>
    <row r="210" spans="2:65" s="11" customFormat="1" ht="22.75" customHeight="1">
      <c r="B210" s="118"/>
      <c r="D210" s="119" t="s">
        <v>76</v>
      </c>
      <c r="E210" s="128" t="s">
        <v>295</v>
      </c>
      <c r="F210" s="128" t="s">
        <v>296</v>
      </c>
      <c r="I210" s="121"/>
      <c r="J210" s="129">
        <f>BK210</f>
        <v>0</v>
      </c>
      <c r="L210" s="118"/>
      <c r="M210" s="123"/>
      <c r="P210" s="124">
        <f>SUM(P211:P276)</f>
        <v>0</v>
      </c>
      <c r="R210" s="124">
        <f>SUM(R211:R276)</f>
        <v>3.8339999999999999E-2</v>
      </c>
      <c r="T210" s="125">
        <f>SUM(T211:T276)</f>
        <v>6.0050000000000006E-2</v>
      </c>
      <c r="AR210" s="119" t="s">
        <v>85</v>
      </c>
      <c r="AT210" s="126" t="s">
        <v>76</v>
      </c>
      <c r="AU210" s="126" t="s">
        <v>85</v>
      </c>
      <c r="AY210" s="119" t="s">
        <v>146</v>
      </c>
      <c r="BK210" s="127">
        <f>SUM(BK211:BK276)</f>
        <v>0</v>
      </c>
    </row>
    <row r="211" spans="2:65" s="1" customFormat="1" ht="24.15" customHeight="1">
      <c r="B211" s="30"/>
      <c r="C211" s="130" t="s">
        <v>288</v>
      </c>
      <c r="D211" s="130" t="s">
        <v>149</v>
      </c>
      <c r="E211" s="131" t="s">
        <v>496</v>
      </c>
      <c r="F211" s="132" t="s">
        <v>497</v>
      </c>
      <c r="G211" s="133" t="s">
        <v>299</v>
      </c>
      <c r="H211" s="134">
        <v>20</v>
      </c>
      <c r="I211" s="135"/>
      <c r="J211" s="136">
        <f>ROUND(I211*H211,2)</f>
        <v>0</v>
      </c>
      <c r="K211" s="132" t="s">
        <v>153</v>
      </c>
      <c r="L211" s="137"/>
      <c r="M211" s="138" t="s">
        <v>1</v>
      </c>
      <c r="N211" s="139" t="s">
        <v>42</v>
      </c>
      <c r="P211" s="140">
        <f>O211*H211</f>
        <v>0</v>
      </c>
      <c r="Q211" s="140">
        <v>5.0000000000000002E-5</v>
      </c>
      <c r="R211" s="140">
        <f>Q211*H211</f>
        <v>1E-3</v>
      </c>
      <c r="S211" s="140">
        <v>0</v>
      </c>
      <c r="T211" s="141">
        <f>S211*H211</f>
        <v>0</v>
      </c>
      <c r="AR211" s="142" t="s">
        <v>154</v>
      </c>
      <c r="AT211" s="142" t="s">
        <v>149</v>
      </c>
      <c r="AU211" s="142" t="s">
        <v>87</v>
      </c>
      <c r="AY211" s="15" t="s">
        <v>146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85</v>
      </c>
      <c r="BK211" s="143">
        <f>ROUND(I211*H211,2)</f>
        <v>0</v>
      </c>
      <c r="BL211" s="15" t="s">
        <v>155</v>
      </c>
      <c r="BM211" s="142" t="s">
        <v>289</v>
      </c>
    </row>
    <row r="212" spans="2:65" s="1" customFormat="1" ht="18">
      <c r="B212" s="30"/>
      <c r="D212" s="144" t="s">
        <v>156</v>
      </c>
      <c r="F212" s="145" t="s">
        <v>497</v>
      </c>
      <c r="I212" s="146"/>
      <c r="L212" s="30"/>
      <c r="M212" s="147"/>
      <c r="T212" s="54"/>
      <c r="AT212" s="15" t="s">
        <v>156</v>
      </c>
      <c r="AU212" s="15" t="s">
        <v>87</v>
      </c>
    </row>
    <row r="213" spans="2:65" s="1" customFormat="1" ht="24.15" customHeight="1">
      <c r="B213" s="30"/>
      <c r="C213" s="130" t="s">
        <v>220</v>
      </c>
      <c r="D213" s="130" t="s">
        <v>149</v>
      </c>
      <c r="E213" s="131" t="s">
        <v>498</v>
      </c>
      <c r="F213" s="132" t="s">
        <v>499</v>
      </c>
      <c r="G213" s="133" t="s">
        <v>299</v>
      </c>
      <c r="H213" s="134">
        <v>30</v>
      </c>
      <c r="I213" s="135"/>
      <c r="J213" s="136">
        <f>ROUND(I213*H213,2)</f>
        <v>0</v>
      </c>
      <c r="K213" s="132" t="s">
        <v>153</v>
      </c>
      <c r="L213" s="137"/>
      <c r="M213" s="138" t="s">
        <v>1</v>
      </c>
      <c r="N213" s="139" t="s">
        <v>42</v>
      </c>
      <c r="P213" s="140">
        <f>O213*H213</f>
        <v>0</v>
      </c>
      <c r="Q213" s="140">
        <v>4.0000000000000003E-5</v>
      </c>
      <c r="R213" s="140">
        <f>Q213*H213</f>
        <v>1.2000000000000001E-3</v>
      </c>
      <c r="S213" s="140">
        <v>0</v>
      </c>
      <c r="T213" s="141">
        <f>S213*H213</f>
        <v>0</v>
      </c>
      <c r="AR213" s="142" t="s">
        <v>154</v>
      </c>
      <c r="AT213" s="142" t="s">
        <v>149</v>
      </c>
      <c r="AU213" s="142" t="s">
        <v>87</v>
      </c>
      <c r="AY213" s="15" t="s">
        <v>146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85</v>
      </c>
      <c r="BK213" s="143">
        <f>ROUND(I213*H213,2)</f>
        <v>0</v>
      </c>
      <c r="BL213" s="15" t="s">
        <v>155</v>
      </c>
      <c r="BM213" s="142" t="s">
        <v>290</v>
      </c>
    </row>
    <row r="214" spans="2:65" s="1" customFormat="1" ht="10">
      <c r="B214" s="30"/>
      <c r="D214" s="144" t="s">
        <v>156</v>
      </c>
      <c r="F214" s="145" t="s">
        <v>499</v>
      </c>
      <c r="I214" s="146"/>
      <c r="L214" s="30"/>
      <c r="M214" s="147"/>
      <c r="T214" s="54"/>
      <c r="AT214" s="15" t="s">
        <v>156</v>
      </c>
      <c r="AU214" s="15" t="s">
        <v>87</v>
      </c>
    </row>
    <row r="215" spans="2:65" s="1" customFormat="1" ht="16.5" customHeight="1">
      <c r="B215" s="30"/>
      <c r="C215" s="130" t="s">
        <v>292</v>
      </c>
      <c r="D215" s="130" t="s">
        <v>149</v>
      </c>
      <c r="E215" s="131" t="s">
        <v>500</v>
      </c>
      <c r="F215" s="132" t="s">
        <v>501</v>
      </c>
      <c r="G215" s="133" t="s">
        <v>299</v>
      </c>
      <c r="H215" s="134">
        <v>20</v>
      </c>
      <c r="I215" s="135"/>
      <c r="J215" s="136">
        <f>ROUND(I215*H215,2)</f>
        <v>0</v>
      </c>
      <c r="K215" s="132" t="s">
        <v>1</v>
      </c>
      <c r="L215" s="137"/>
      <c r="M215" s="138" t="s">
        <v>1</v>
      </c>
      <c r="N215" s="139" t="s">
        <v>42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154</v>
      </c>
      <c r="AT215" s="142" t="s">
        <v>149</v>
      </c>
      <c r="AU215" s="142" t="s">
        <v>87</v>
      </c>
      <c r="AY215" s="15" t="s">
        <v>146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5" t="s">
        <v>85</v>
      </c>
      <c r="BK215" s="143">
        <f>ROUND(I215*H215,2)</f>
        <v>0</v>
      </c>
      <c r="BL215" s="15" t="s">
        <v>155</v>
      </c>
      <c r="BM215" s="142" t="s">
        <v>293</v>
      </c>
    </row>
    <row r="216" spans="2:65" s="1" customFormat="1" ht="10">
      <c r="B216" s="30"/>
      <c r="D216" s="144" t="s">
        <v>156</v>
      </c>
      <c r="F216" s="145" t="s">
        <v>501</v>
      </c>
      <c r="I216" s="146"/>
      <c r="L216" s="30"/>
      <c r="M216" s="147"/>
      <c r="T216" s="54"/>
      <c r="AT216" s="15" t="s">
        <v>156</v>
      </c>
      <c r="AU216" s="15" t="s">
        <v>87</v>
      </c>
    </row>
    <row r="217" spans="2:65" s="1" customFormat="1" ht="33" customHeight="1">
      <c r="B217" s="30"/>
      <c r="C217" s="130" t="s">
        <v>223</v>
      </c>
      <c r="D217" s="130" t="s">
        <v>149</v>
      </c>
      <c r="E217" s="131" t="s">
        <v>502</v>
      </c>
      <c r="F217" s="132" t="s">
        <v>503</v>
      </c>
      <c r="G217" s="133" t="s">
        <v>299</v>
      </c>
      <c r="H217" s="134">
        <v>30</v>
      </c>
      <c r="I217" s="135"/>
      <c r="J217" s="136">
        <f>ROUND(I217*H217,2)</f>
        <v>0</v>
      </c>
      <c r="K217" s="132" t="s">
        <v>1</v>
      </c>
      <c r="L217" s="137"/>
      <c r="M217" s="138" t="s">
        <v>1</v>
      </c>
      <c r="N217" s="139" t="s">
        <v>42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154</v>
      </c>
      <c r="AT217" s="142" t="s">
        <v>149</v>
      </c>
      <c r="AU217" s="142" t="s">
        <v>87</v>
      </c>
      <c r="AY217" s="15" t="s">
        <v>146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85</v>
      </c>
      <c r="BK217" s="143">
        <f>ROUND(I217*H217,2)</f>
        <v>0</v>
      </c>
      <c r="BL217" s="15" t="s">
        <v>155</v>
      </c>
      <c r="BM217" s="142" t="s">
        <v>300</v>
      </c>
    </row>
    <row r="218" spans="2:65" s="1" customFormat="1" ht="18">
      <c r="B218" s="30"/>
      <c r="D218" s="144" t="s">
        <v>156</v>
      </c>
      <c r="F218" s="145" t="s">
        <v>503</v>
      </c>
      <c r="I218" s="146"/>
      <c r="L218" s="30"/>
      <c r="M218" s="147"/>
      <c r="T218" s="54"/>
      <c r="AT218" s="15" t="s">
        <v>156</v>
      </c>
      <c r="AU218" s="15" t="s">
        <v>87</v>
      </c>
    </row>
    <row r="219" spans="2:65" s="1" customFormat="1" ht="21.75" customHeight="1">
      <c r="B219" s="30"/>
      <c r="C219" s="148" t="s">
        <v>301</v>
      </c>
      <c r="D219" s="148" t="s">
        <v>157</v>
      </c>
      <c r="E219" s="149" t="s">
        <v>309</v>
      </c>
      <c r="F219" s="150" t="s">
        <v>310</v>
      </c>
      <c r="G219" s="151" t="s">
        <v>299</v>
      </c>
      <c r="H219" s="152">
        <v>100</v>
      </c>
      <c r="I219" s="153"/>
      <c r="J219" s="154">
        <f>ROUND(I219*H219,2)</f>
        <v>0</v>
      </c>
      <c r="K219" s="150" t="s">
        <v>153</v>
      </c>
      <c r="L219" s="30"/>
      <c r="M219" s="155" t="s">
        <v>1</v>
      </c>
      <c r="N219" s="156" t="s">
        <v>42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155</v>
      </c>
      <c r="AT219" s="142" t="s">
        <v>157</v>
      </c>
      <c r="AU219" s="142" t="s">
        <v>87</v>
      </c>
      <c r="AY219" s="15" t="s">
        <v>146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85</v>
      </c>
      <c r="BK219" s="143">
        <f>ROUND(I219*H219,2)</f>
        <v>0</v>
      </c>
      <c r="BL219" s="15" t="s">
        <v>155</v>
      </c>
      <c r="BM219" s="142" t="s">
        <v>304</v>
      </c>
    </row>
    <row r="220" spans="2:65" s="1" customFormat="1" ht="10">
      <c r="B220" s="30"/>
      <c r="D220" s="144" t="s">
        <v>156</v>
      </c>
      <c r="F220" s="145" t="s">
        <v>310</v>
      </c>
      <c r="I220" s="146"/>
      <c r="L220" s="30"/>
      <c r="M220" s="147"/>
      <c r="T220" s="54"/>
      <c r="AT220" s="15" t="s">
        <v>156</v>
      </c>
      <c r="AU220" s="15" t="s">
        <v>87</v>
      </c>
    </row>
    <row r="221" spans="2:65" s="1" customFormat="1" ht="33" customHeight="1">
      <c r="B221" s="30"/>
      <c r="C221" s="130" t="s">
        <v>227</v>
      </c>
      <c r="D221" s="130" t="s">
        <v>149</v>
      </c>
      <c r="E221" s="131" t="s">
        <v>504</v>
      </c>
      <c r="F221" s="132" t="s">
        <v>505</v>
      </c>
      <c r="G221" s="133" t="s">
        <v>299</v>
      </c>
      <c r="H221" s="134">
        <v>45</v>
      </c>
      <c r="I221" s="135"/>
      <c r="J221" s="136">
        <f>ROUND(I221*H221,2)</f>
        <v>0</v>
      </c>
      <c r="K221" s="132" t="s">
        <v>153</v>
      </c>
      <c r="L221" s="137"/>
      <c r="M221" s="138" t="s">
        <v>1</v>
      </c>
      <c r="N221" s="139" t="s">
        <v>42</v>
      </c>
      <c r="P221" s="140">
        <f>O221*H221</f>
        <v>0</v>
      </c>
      <c r="Q221" s="140">
        <v>8.0000000000000007E-5</v>
      </c>
      <c r="R221" s="140">
        <f>Q221*H221</f>
        <v>3.6000000000000003E-3</v>
      </c>
      <c r="S221" s="140">
        <v>0</v>
      </c>
      <c r="T221" s="141">
        <f>S221*H221</f>
        <v>0</v>
      </c>
      <c r="AR221" s="142" t="s">
        <v>154</v>
      </c>
      <c r="AT221" s="142" t="s">
        <v>149</v>
      </c>
      <c r="AU221" s="142" t="s">
        <v>87</v>
      </c>
      <c r="AY221" s="15" t="s">
        <v>146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85</v>
      </c>
      <c r="BK221" s="143">
        <f>ROUND(I221*H221,2)</f>
        <v>0</v>
      </c>
      <c r="BL221" s="15" t="s">
        <v>155</v>
      </c>
      <c r="BM221" s="142" t="s">
        <v>307</v>
      </c>
    </row>
    <row r="222" spans="2:65" s="1" customFormat="1" ht="18">
      <c r="B222" s="30"/>
      <c r="D222" s="144" t="s">
        <v>156</v>
      </c>
      <c r="F222" s="145" t="s">
        <v>505</v>
      </c>
      <c r="I222" s="146"/>
      <c r="L222" s="30"/>
      <c r="M222" s="147"/>
      <c r="T222" s="54"/>
      <c r="AT222" s="15" t="s">
        <v>156</v>
      </c>
      <c r="AU222" s="15" t="s">
        <v>87</v>
      </c>
    </row>
    <row r="223" spans="2:65" s="1" customFormat="1" ht="24.15" customHeight="1">
      <c r="B223" s="30"/>
      <c r="C223" s="148" t="s">
        <v>308</v>
      </c>
      <c r="D223" s="148" t="s">
        <v>157</v>
      </c>
      <c r="E223" s="149" t="s">
        <v>319</v>
      </c>
      <c r="F223" s="150" t="s">
        <v>320</v>
      </c>
      <c r="G223" s="151" t="s">
        <v>299</v>
      </c>
      <c r="H223" s="152">
        <v>45</v>
      </c>
      <c r="I223" s="153"/>
      <c r="J223" s="154">
        <f>ROUND(I223*H223,2)</f>
        <v>0</v>
      </c>
      <c r="K223" s="150" t="s">
        <v>153</v>
      </c>
      <c r="L223" s="30"/>
      <c r="M223" s="155" t="s">
        <v>1</v>
      </c>
      <c r="N223" s="156" t="s">
        <v>42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155</v>
      </c>
      <c r="AT223" s="142" t="s">
        <v>157</v>
      </c>
      <c r="AU223" s="142" t="s">
        <v>87</v>
      </c>
      <c r="AY223" s="15" t="s">
        <v>146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85</v>
      </c>
      <c r="BK223" s="143">
        <f>ROUND(I223*H223,2)</f>
        <v>0</v>
      </c>
      <c r="BL223" s="15" t="s">
        <v>155</v>
      </c>
      <c r="BM223" s="142" t="s">
        <v>311</v>
      </c>
    </row>
    <row r="224" spans="2:65" s="1" customFormat="1" ht="18">
      <c r="B224" s="30"/>
      <c r="D224" s="144" t="s">
        <v>156</v>
      </c>
      <c r="F224" s="145" t="s">
        <v>320</v>
      </c>
      <c r="I224" s="146"/>
      <c r="L224" s="30"/>
      <c r="M224" s="147"/>
      <c r="T224" s="54"/>
      <c r="AT224" s="15" t="s">
        <v>156</v>
      </c>
      <c r="AU224" s="15" t="s">
        <v>87</v>
      </c>
    </row>
    <row r="225" spans="2:65" s="1" customFormat="1" ht="24.15" customHeight="1">
      <c r="B225" s="30"/>
      <c r="C225" s="130" t="s">
        <v>230</v>
      </c>
      <c r="D225" s="130" t="s">
        <v>149</v>
      </c>
      <c r="E225" s="131" t="s">
        <v>506</v>
      </c>
      <c r="F225" s="132" t="s">
        <v>507</v>
      </c>
      <c r="G225" s="133" t="s">
        <v>299</v>
      </c>
      <c r="H225" s="134">
        <v>10</v>
      </c>
      <c r="I225" s="135"/>
      <c r="J225" s="136">
        <f>ROUND(I225*H225,2)</f>
        <v>0</v>
      </c>
      <c r="K225" s="132" t="s">
        <v>153</v>
      </c>
      <c r="L225" s="137"/>
      <c r="M225" s="138" t="s">
        <v>1</v>
      </c>
      <c r="N225" s="139" t="s">
        <v>42</v>
      </c>
      <c r="P225" s="140">
        <f>O225*H225</f>
        <v>0</v>
      </c>
      <c r="Q225" s="140">
        <v>1.2E-4</v>
      </c>
      <c r="R225" s="140">
        <f>Q225*H225</f>
        <v>1.2000000000000001E-3</v>
      </c>
      <c r="S225" s="140">
        <v>0</v>
      </c>
      <c r="T225" s="141">
        <f>S225*H225</f>
        <v>0</v>
      </c>
      <c r="AR225" s="142" t="s">
        <v>154</v>
      </c>
      <c r="AT225" s="142" t="s">
        <v>149</v>
      </c>
      <c r="AU225" s="142" t="s">
        <v>87</v>
      </c>
      <c r="AY225" s="15" t="s">
        <v>146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85</v>
      </c>
      <c r="BK225" s="143">
        <f>ROUND(I225*H225,2)</f>
        <v>0</v>
      </c>
      <c r="BL225" s="15" t="s">
        <v>155</v>
      </c>
      <c r="BM225" s="142" t="s">
        <v>314</v>
      </c>
    </row>
    <row r="226" spans="2:65" s="1" customFormat="1" ht="18">
      <c r="B226" s="30"/>
      <c r="D226" s="144" t="s">
        <v>156</v>
      </c>
      <c r="F226" s="145" t="s">
        <v>507</v>
      </c>
      <c r="I226" s="146"/>
      <c r="L226" s="30"/>
      <c r="M226" s="147"/>
      <c r="T226" s="54"/>
      <c r="AT226" s="15" t="s">
        <v>156</v>
      </c>
      <c r="AU226" s="15" t="s">
        <v>87</v>
      </c>
    </row>
    <row r="227" spans="2:65" s="1" customFormat="1" ht="24.15" customHeight="1">
      <c r="B227" s="30"/>
      <c r="C227" s="148" t="s">
        <v>315</v>
      </c>
      <c r="D227" s="148" t="s">
        <v>157</v>
      </c>
      <c r="E227" s="149" t="s">
        <v>326</v>
      </c>
      <c r="F227" s="150" t="s">
        <v>327</v>
      </c>
      <c r="G227" s="151" t="s">
        <v>299</v>
      </c>
      <c r="H227" s="152">
        <v>10</v>
      </c>
      <c r="I227" s="153"/>
      <c r="J227" s="154">
        <f>ROUND(I227*H227,2)</f>
        <v>0</v>
      </c>
      <c r="K227" s="150" t="s">
        <v>153</v>
      </c>
      <c r="L227" s="30"/>
      <c r="M227" s="155" t="s">
        <v>1</v>
      </c>
      <c r="N227" s="156" t="s">
        <v>42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155</v>
      </c>
      <c r="AT227" s="142" t="s">
        <v>157</v>
      </c>
      <c r="AU227" s="142" t="s">
        <v>87</v>
      </c>
      <c r="AY227" s="15" t="s">
        <v>146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85</v>
      </c>
      <c r="BK227" s="143">
        <f>ROUND(I227*H227,2)</f>
        <v>0</v>
      </c>
      <c r="BL227" s="15" t="s">
        <v>155</v>
      </c>
      <c r="BM227" s="142" t="s">
        <v>318</v>
      </c>
    </row>
    <row r="228" spans="2:65" s="1" customFormat="1" ht="18">
      <c r="B228" s="30"/>
      <c r="D228" s="144" t="s">
        <v>156</v>
      </c>
      <c r="F228" s="145" t="s">
        <v>327</v>
      </c>
      <c r="I228" s="146"/>
      <c r="L228" s="30"/>
      <c r="M228" s="147"/>
      <c r="T228" s="54"/>
      <c r="AT228" s="15" t="s">
        <v>156</v>
      </c>
      <c r="AU228" s="15" t="s">
        <v>87</v>
      </c>
    </row>
    <row r="229" spans="2:65" s="1" customFormat="1" ht="24.15" customHeight="1">
      <c r="B229" s="30"/>
      <c r="C229" s="130" t="s">
        <v>234</v>
      </c>
      <c r="D229" s="130" t="s">
        <v>149</v>
      </c>
      <c r="E229" s="131" t="s">
        <v>330</v>
      </c>
      <c r="F229" s="132" t="s">
        <v>331</v>
      </c>
      <c r="G229" s="133" t="s">
        <v>299</v>
      </c>
      <c r="H229" s="134">
        <v>10</v>
      </c>
      <c r="I229" s="135"/>
      <c r="J229" s="136">
        <f>ROUND(I229*H229,2)</f>
        <v>0</v>
      </c>
      <c r="K229" s="132" t="s">
        <v>153</v>
      </c>
      <c r="L229" s="137"/>
      <c r="M229" s="138" t="s">
        <v>1</v>
      </c>
      <c r="N229" s="139" t="s">
        <v>42</v>
      </c>
      <c r="P229" s="140">
        <f>O229*H229</f>
        <v>0</v>
      </c>
      <c r="Q229" s="140">
        <v>6.9999999999999994E-5</v>
      </c>
      <c r="R229" s="140">
        <f>Q229*H229</f>
        <v>6.9999999999999988E-4</v>
      </c>
      <c r="S229" s="140">
        <v>0</v>
      </c>
      <c r="T229" s="141">
        <f>S229*H229</f>
        <v>0</v>
      </c>
      <c r="AR229" s="142" t="s">
        <v>154</v>
      </c>
      <c r="AT229" s="142" t="s">
        <v>149</v>
      </c>
      <c r="AU229" s="142" t="s">
        <v>87</v>
      </c>
      <c r="AY229" s="15" t="s">
        <v>146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85</v>
      </c>
      <c r="BK229" s="143">
        <f>ROUND(I229*H229,2)</f>
        <v>0</v>
      </c>
      <c r="BL229" s="15" t="s">
        <v>155</v>
      </c>
      <c r="BM229" s="142" t="s">
        <v>321</v>
      </c>
    </row>
    <row r="230" spans="2:65" s="1" customFormat="1" ht="18">
      <c r="B230" s="30"/>
      <c r="D230" s="144" t="s">
        <v>156</v>
      </c>
      <c r="F230" s="145" t="s">
        <v>331</v>
      </c>
      <c r="I230" s="146"/>
      <c r="L230" s="30"/>
      <c r="M230" s="147"/>
      <c r="T230" s="54"/>
      <c r="AT230" s="15" t="s">
        <v>156</v>
      </c>
      <c r="AU230" s="15" t="s">
        <v>87</v>
      </c>
    </row>
    <row r="231" spans="2:65" s="1" customFormat="1" ht="33" customHeight="1">
      <c r="B231" s="30"/>
      <c r="C231" s="148" t="s">
        <v>322</v>
      </c>
      <c r="D231" s="148" t="s">
        <v>157</v>
      </c>
      <c r="E231" s="149" t="s">
        <v>333</v>
      </c>
      <c r="F231" s="150" t="s">
        <v>334</v>
      </c>
      <c r="G231" s="151" t="s">
        <v>299</v>
      </c>
      <c r="H231" s="152">
        <v>10</v>
      </c>
      <c r="I231" s="153"/>
      <c r="J231" s="154">
        <f>ROUND(I231*H231,2)</f>
        <v>0</v>
      </c>
      <c r="K231" s="150" t="s">
        <v>153</v>
      </c>
      <c r="L231" s="30"/>
      <c r="M231" s="155" t="s">
        <v>1</v>
      </c>
      <c r="N231" s="156" t="s">
        <v>42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155</v>
      </c>
      <c r="AT231" s="142" t="s">
        <v>157</v>
      </c>
      <c r="AU231" s="142" t="s">
        <v>87</v>
      </c>
      <c r="AY231" s="15" t="s">
        <v>146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85</v>
      </c>
      <c r="BK231" s="143">
        <f>ROUND(I231*H231,2)</f>
        <v>0</v>
      </c>
      <c r="BL231" s="15" t="s">
        <v>155</v>
      </c>
      <c r="BM231" s="142" t="s">
        <v>325</v>
      </c>
    </row>
    <row r="232" spans="2:65" s="1" customFormat="1" ht="18">
      <c r="B232" s="30"/>
      <c r="D232" s="144" t="s">
        <v>156</v>
      </c>
      <c r="F232" s="145" t="s">
        <v>334</v>
      </c>
      <c r="I232" s="146"/>
      <c r="L232" s="30"/>
      <c r="M232" s="147"/>
      <c r="T232" s="54"/>
      <c r="AT232" s="15" t="s">
        <v>156</v>
      </c>
      <c r="AU232" s="15" t="s">
        <v>87</v>
      </c>
    </row>
    <row r="233" spans="2:65" s="1" customFormat="1" ht="16.5" customHeight="1">
      <c r="B233" s="30"/>
      <c r="C233" s="130" t="s">
        <v>237</v>
      </c>
      <c r="D233" s="130" t="s">
        <v>149</v>
      </c>
      <c r="E233" s="131" t="s">
        <v>337</v>
      </c>
      <c r="F233" s="132" t="s">
        <v>338</v>
      </c>
      <c r="G233" s="133" t="s">
        <v>152</v>
      </c>
      <c r="H233" s="134">
        <v>1</v>
      </c>
      <c r="I233" s="135"/>
      <c r="J233" s="136">
        <f>ROUND(I233*H233,2)</f>
        <v>0</v>
      </c>
      <c r="K233" s="132" t="s">
        <v>1</v>
      </c>
      <c r="L233" s="137"/>
      <c r="M233" s="138" t="s">
        <v>1</v>
      </c>
      <c r="N233" s="139" t="s">
        <v>42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154</v>
      </c>
      <c r="AT233" s="142" t="s">
        <v>149</v>
      </c>
      <c r="AU233" s="142" t="s">
        <v>87</v>
      </c>
      <c r="AY233" s="15" t="s">
        <v>146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85</v>
      </c>
      <c r="BK233" s="143">
        <f>ROUND(I233*H233,2)</f>
        <v>0</v>
      </c>
      <c r="BL233" s="15" t="s">
        <v>155</v>
      </c>
      <c r="BM233" s="142" t="s">
        <v>328</v>
      </c>
    </row>
    <row r="234" spans="2:65" s="1" customFormat="1" ht="10">
      <c r="B234" s="30"/>
      <c r="D234" s="144" t="s">
        <v>156</v>
      </c>
      <c r="F234" s="145" t="s">
        <v>338</v>
      </c>
      <c r="I234" s="146"/>
      <c r="L234" s="30"/>
      <c r="M234" s="147"/>
      <c r="T234" s="54"/>
      <c r="AT234" s="15" t="s">
        <v>156</v>
      </c>
      <c r="AU234" s="15" t="s">
        <v>87</v>
      </c>
    </row>
    <row r="235" spans="2:65" s="1" customFormat="1" ht="16.5" customHeight="1">
      <c r="B235" s="30"/>
      <c r="C235" s="148" t="s">
        <v>329</v>
      </c>
      <c r="D235" s="148" t="s">
        <v>157</v>
      </c>
      <c r="E235" s="149" t="s">
        <v>340</v>
      </c>
      <c r="F235" s="150" t="s">
        <v>341</v>
      </c>
      <c r="G235" s="151" t="s">
        <v>163</v>
      </c>
      <c r="H235" s="152">
        <v>1</v>
      </c>
      <c r="I235" s="153"/>
      <c r="J235" s="154">
        <f>ROUND(I235*H235,2)</f>
        <v>0</v>
      </c>
      <c r="K235" s="150" t="s">
        <v>1</v>
      </c>
      <c r="L235" s="30"/>
      <c r="M235" s="155" t="s">
        <v>1</v>
      </c>
      <c r="N235" s="156" t="s">
        <v>42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155</v>
      </c>
      <c r="AT235" s="142" t="s">
        <v>157</v>
      </c>
      <c r="AU235" s="142" t="s">
        <v>87</v>
      </c>
      <c r="AY235" s="15" t="s">
        <v>146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85</v>
      </c>
      <c r="BK235" s="143">
        <f>ROUND(I235*H235,2)</f>
        <v>0</v>
      </c>
      <c r="BL235" s="15" t="s">
        <v>155</v>
      </c>
      <c r="BM235" s="142" t="s">
        <v>332</v>
      </c>
    </row>
    <row r="236" spans="2:65" s="1" customFormat="1" ht="10">
      <c r="B236" s="30"/>
      <c r="D236" s="144" t="s">
        <v>156</v>
      </c>
      <c r="F236" s="145" t="s">
        <v>341</v>
      </c>
      <c r="I236" s="146"/>
      <c r="L236" s="30"/>
      <c r="M236" s="147"/>
      <c r="T236" s="54"/>
      <c r="AT236" s="15" t="s">
        <v>156</v>
      </c>
      <c r="AU236" s="15" t="s">
        <v>87</v>
      </c>
    </row>
    <row r="237" spans="2:65" s="1" customFormat="1" ht="16.5" customHeight="1">
      <c r="B237" s="30"/>
      <c r="C237" s="130" t="s">
        <v>241</v>
      </c>
      <c r="D237" s="130" t="s">
        <v>149</v>
      </c>
      <c r="E237" s="131" t="s">
        <v>525</v>
      </c>
      <c r="F237" s="132" t="s">
        <v>526</v>
      </c>
      <c r="G237" s="133" t="s">
        <v>299</v>
      </c>
      <c r="H237" s="134">
        <v>2</v>
      </c>
      <c r="I237" s="135"/>
      <c r="J237" s="136">
        <f>ROUND(I237*H237,2)</f>
        <v>0</v>
      </c>
      <c r="K237" s="132" t="s">
        <v>153</v>
      </c>
      <c r="L237" s="137"/>
      <c r="M237" s="138" t="s">
        <v>1</v>
      </c>
      <c r="N237" s="139" t="s">
        <v>42</v>
      </c>
      <c r="P237" s="140">
        <f>O237*H237</f>
        <v>0</v>
      </c>
      <c r="Q237" s="140">
        <v>8.0000000000000007E-5</v>
      </c>
      <c r="R237" s="140">
        <f>Q237*H237</f>
        <v>1.6000000000000001E-4</v>
      </c>
      <c r="S237" s="140">
        <v>0</v>
      </c>
      <c r="T237" s="141">
        <f>S237*H237</f>
        <v>0</v>
      </c>
      <c r="AR237" s="142" t="s">
        <v>154</v>
      </c>
      <c r="AT237" s="142" t="s">
        <v>149</v>
      </c>
      <c r="AU237" s="142" t="s">
        <v>87</v>
      </c>
      <c r="AY237" s="15" t="s">
        <v>146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85</v>
      </c>
      <c r="BK237" s="143">
        <f>ROUND(I237*H237,2)</f>
        <v>0</v>
      </c>
      <c r="BL237" s="15" t="s">
        <v>155</v>
      </c>
      <c r="BM237" s="142" t="s">
        <v>335</v>
      </c>
    </row>
    <row r="238" spans="2:65" s="1" customFormat="1" ht="10">
      <c r="B238" s="30"/>
      <c r="D238" s="144" t="s">
        <v>156</v>
      </c>
      <c r="F238" s="145" t="s">
        <v>526</v>
      </c>
      <c r="I238" s="146"/>
      <c r="L238" s="30"/>
      <c r="M238" s="147"/>
      <c r="T238" s="54"/>
      <c r="AT238" s="15" t="s">
        <v>156</v>
      </c>
      <c r="AU238" s="15" t="s">
        <v>87</v>
      </c>
    </row>
    <row r="239" spans="2:65" s="12" customFormat="1" ht="10">
      <c r="B239" s="157"/>
      <c r="D239" s="144" t="s">
        <v>261</v>
      </c>
      <c r="E239" s="158" t="s">
        <v>1</v>
      </c>
      <c r="F239" s="159" t="s">
        <v>527</v>
      </c>
      <c r="H239" s="160">
        <v>2</v>
      </c>
      <c r="I239" s="161"/>
      <c r="L239" s="157"/>
      <c r="M239" s="162"/>
      <c r="T239" s="163"/>
      <c r="AT239" s="158" t="s">
        <v>261</v>
      </c>
      <c r="AU239" s="158" t="s">
        <v>87</v>
      </c>
      <c r="AV239" s="12" t="s">
        <v>87</v>
      </c>
      <c r="AW239" s="12" t="s">
        <v>33</v>
      </c>
      <c r="AX239" s="12" t="s">
        <v>77</v>
      </c>
      <c r="AY239" s="158" t="s">
        <v>146</v>
      </c>
    </row>
    <row r="240" spans="2:65" s="13" customFormat="1" ht="10">
      <c r="B240" s="164"/>
      <c r="D240" s="144" t="s">
        <v>261</v>
      </c>
      <c r="E240" s="165" t="s">
        <v>1</v>
      </c>
      <c r="F240" s="166" t="s">
        <v>263</v>
      </c>
      <c r="H240" s="167">
        <v>2</v>
      </c>
      <c r="I240" s="168"/>
      <c r="L240" s="164"/>
      <c r="M240" s="169"/>
      <c r="T240" s="170"/>
      <c r="AT240" s="165" t="s">
        <v>261</v>
      </c>
      <c r="AU240" s="165" t="s">
        <v>87</v>
      </c>
      <c r="AV240" s="13" t="s">
        <v>155</v>
      </c>
      <c r="AW240" s="13" t="s">
        <v>33</v>
      </c>
      <c r="AX240" s="13" t="s">
        <v>85</v>
      </c>
      <c r="AY240" s="165" t="s">
        <v>146</v>
      </c>
    </row>
    <row r="241" spans="2:65" s="1" customFormat="1" ht="16.5" customHeight="1">
      <c r="B241" s="30"/>
      <c r="C241" s="130" t="s">
        <v>336</v>
      </c>
      <c r="D241" s="130" t="s">
        <v>149</v>
      </c>
      <c r="E241" s="131" t="s">
        <v>510</v>
      </c>
      <c r="F241" s="132" t="s">
        <v>511</v>
      </c>
      <c r="G241" s="133" t="s">
        <v>299</v>
      </c>
      <c r="H241" s="134">
        <v>40</v>
      </c>
      <c r="I241" s="135"/>
      <c r="J241" s="136">
        <f>ROUND(I241*H241,2)</f>
        <v>0</v>
      </c>
      <c r="K241" s="132" t="s">
        <v>153</v>
      </c>
      <c r="L241" s="137"/>
      <c r="M241" s="138" t="s">
        <v>1</v>
      </c>
      <c r="N241" s="139" t="s">
        <v>42</v>
      </c>
      <c r="P241" s="140">
        <f>O241*H241</f>
        <v>0</v>
      </c>
      <c r="Q241" s="140">
        <v>1.8000000000000001E-4</v>
      </c>
      <c r="R241" s="140">
        <f>Q241*H241</f>
        <v>7.2000000000000007E-3</v>
      </c>
      <c r="S241" s="140">
        <v>0</v>
      </c>
      <c r="T241" s="141">
        <f>S241*H241</f>
        <v>0</v>
      </c>
      <c r="AR241" s="142" t="s">
        <v>154</v>
      </c>
      <c r="AT241" s="142" t="s">
        <v>149</v>
      </c>
      <c r="AU241" s="142" t="s">
        <v>87</v>
      </c>
      <c r="AY241" s="15" t="s">
        <v>146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85</v>
      </c>
      <c r="BK241" s="143">
        <f>ROUND(I241*H241,2)</f>
        <v>0</v>
      </c>
      <c r="BL241" s="15" t="s">
        <v>155</v>
      </c>
      <c r="BM241" s="142" t="s">
        <v>339</v>
      </c>
    </row>
    <row r="242" spans="2:65" s="1" customFormat="1" ht="10">
      <c r="B242" s="30"/>
      <c r="D242" s="144" t="s">
        <v>156</v>
      </c>
      <c r="F242" s="145" t="s">
        <v>511</v>
      </c>
      <c r="I242" s="146"/>
      <c r="L242" s="30"/>
      <c r="M242" s="147"/>
      <c r="T242" s="54"/>
      <c r="AT242" s="15" t="s">
        <v>156</v>
      </c>
      <c r="AU242" s="15" t="s">
        <v>87</v>
      </c>
    </row>
    <row r="243" spans="2:65" s="1" customFormat="1" ht="16.5" customHeight="1">
      <c r="B243" s="30"/>
      <c r="C243" s="148" t="s">
        <v>244</v>
      </c>
      <c r="D243" s="148" t="s">
        <v>157</v>
      </c>
      <c r="E243" s="149" t="s">
        <v>359</v>
      </c>
      <c r="F243" s="150" t="s">
        <v>360</v>
      </c>
      <c r="G243" s="151" t="s">
        <v>299</v>
      </c>
      <c r="H243" s="152">
        <v>42</v>
      </c>
      <c r="I243" s="153"/>
      <c r="J243" s="154">
        <f>ROUND(I243*H243,2)</f>
        <v>0</v>
      </c>
      <c r="K243" s="150" t="s">
        <v>153</v>
      </c>
      <c r="L243" s="30"/>
      <c r="M243" s="155" t="s">
        <v>1</v>
      </c>
      <c r="N243" s="156" t="s">
        <v>42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155</v>
      </c>
      <c r="AT243" s="142" t="s">
        <v>157</v>
      </c>
      <c r="AU243" s="142" t="s">
        <v>87</v>
      </c>
      <c r="AY243" s="15" t="s">
        <v>146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85</v>
      </c>
      <c r="BK243" s="143">
        <f>ROUND(I243*H243,2)</f>
        <v>0</v>
      </c>
      <c r="BL243" s="15" t="s">
        <v>155</v>
      </c>
      <c r="BM243" s="142" t="s">
        <v>342</v>
      </c>
    </row>
    <row r="244" spans="2:65" s="1" customFormat="1" ht="10">
      <c r="B244" s="30"/>
      <c r="D244" s="144" t="s">
        <v>156</v>
      </c>
      <c r="F244" s="145" t="s">
        <v>360</v>
      </c>
      <c r="I244" s="146"/>
      <c r="L244" s="30"/>
      <c r="M244" s="147"/>
      <c r="T244" s="54"/>
      <c r="AT244" s="15" t="s">
        <v>156</v>
      </c>
      <c r="AU244" s="15" t="s">
        <v>87</v>
      </c>
    </row>
    <row r="245" spans="2:65" s="1" customFormat="1" ht="21.75" customHeight="1">
      <c r="B245" s="30"/>
      <c r="C245" s="130" t="s">
        <v>343</v>
      </c>
      <c r="D245" s="130" t="s">
        <v>149</v>
      </c>
      <c r="E245" s="131" t="s">
        <v>369</v>
      </c>
      <c r="F245" s="132" t="s">
        <v>370</v>
      </c>
      <c r="G245" s="133" t="s">
        <v>299</v>
      </c>
      <c r="H245" s="134">
        <v>4</v>
      </c>
      <c r="I245" s="135"/>
      <c r="J245" s="136">
        <f>ROUND(I245*H245,2)</f>
        <v>0</v>
      </c>
      <c r="K245" s="132" t="s">
        <v>371</v>
      </c>
      <c r="L245" s="137"/>
      <c r="M245" s="138" t="s">
        <v>1</v>
      </c>
      <c r="N245" s="139" t="s">
        <v>42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154</v>
      </c>
      <c r="AT245" s="142" t="s">
        <v>149</v>
      </c>
      <c r="AU245" s="142" t="s">
        <v>87</v>
      </c>
      <c r="AY245" s="15" t="s">
        <v>146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85</v>
      </c>
      <c r="BK245" s="143">
        <f>ROUND(I245*H245,2)</f>
        <v>0</v>
      </c>
      <c r="BL245" s="15" t="s">
        <v>155</v>
      </c>
      <c r="BM245" s="142" t="s">
        <v>346</v>
      </c>
    </row>
    <row r="246" spans="2:65" s="1" customFormat="1" ht="10">
      <c r="B246" s="30"/>
      <c r="D246" s="144" t="s">
        <v>156</v>
      </c>
      <c r="F246" s="145" t="s">
        <v>370</v>
      </c>
      <c r="I246" s="146"/>
      <c r="L246" s="30"/>
      <c r="M246" s="147"/>
      <c r="T246" s="54"/>
      <c r="AT246" s="15" t="s">
        <v>156</v>
      </c>
      <c r="AU246" s="15" t="s">
        <v>87</v>
      </c>
    </row>
    <row r="247" spans="2:65" s="1" customFormat="1" ht="24.15" customHeight="1">
      <c r="B247" s="30"/>
      <c r="C247" s="148" t="s">
        <v>248</v>
      </c>
      <c r="D247" s="148" t="s">
        <v>157</v>
      </c>
      <c r="E247" s="149" t="s">
        <v>374</v>
      </c>
      <c r="F247" s="150" t="s">
        <v>375</v>
      </c>
      <c r="G247" s="151" t="s">
        <v>299</v>
      </c>
      <c r="H247" s="152">
        <v>4</v>
      </c>
      <c r="I247" s="153"/>
      <c r="J247" s="154">
        <f>ROUND(I247*H247,2)</f>
        <v>0</v>
      </c>
      <c r="K247" s="150" t="s">
        <v>153</v>
      </c>
      <c r="L247" s="30"/>
      <c r="M247" s="155" t="s">
        <v>1</v>
      </c>
      <c r="N247" s="156" t="s">
        <v>42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155</v>
      </c>
      <c r="AT247" s="142" t="s">
        <v>157</v>
      </c>
      <c r="AU247" s="142" t="s">
        <v>87</v>
      </c>
      <c r="AY247" s="15" t="s">
        <v>146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85</v>
      </c>
      <c r="BK247" s="143">
        <f>ROUND(I247*H247,2)</f>
        <v>0</v>
      </c>
      <c r="BL247" s="15" t="s">
        <v>155</v>
      </c>
      <c r="BM247" s="142" t="s">
        <v>349</v>
      </c>
    </row>
    <row r="248" spans="2:65" s="1" customFormat="1" ht="18">
      <c r="B248" s="30"/>
      <c r="D248" s="144" t="s">
        <v>156</v>
      </c>
      <c r="F248" s="145" t="s">
        <v>375</v>
      </c>
      <c r="I248" s="146"/>
      <c r="L248" s="30"/>
      <c r="M248" s="147"/>
      <c r="T248" s="54"/>
      <c r="AT248" s="15" t="s">
        <v>156</v>
      </c>
      <c r="AU248" s="15" t="s">
        <v>87</v>
      </c>
    </row>
    <row r="249" spans="2:65" s="1" customFormat="1" ht="24.15" customHeight="1">
      <c r="B249" s="30"/>
      <c r="C249" s="148" t="s">
        <v>350</v>
      </c>
      <c r="D249" s="148" t="s">
        <v>157</v>
      </c>
      <c r="E249" s="149" t="s">
        <v>377</v>
      </c>
      <c r="F249" s="150" t="s">
        <v>378</v>
      </c>
      <c r="G249" s="151" t="s">
        <v>299</v>
      </c>
      <c r="H249" s="152">
        <v>4</v>
      </c>
      <c r="I249" s="153"/>
      <c r="J249" s="154">
        <f>ROUND(I249*H249,2)</f>
        <v>0</v>
      </c>
      <c r="K249" s="150" t="s">
        <v>153</v>
      </c>
      <c r="L249" s="30"/>
      <c r="M249" s="155" t="s">
        <v>1</v>
      </c>
      <c r="N249" s="156" t="s">
        <v>42</v>
      </c>
      <c r="P249" s="140">
        <f>O249*H249</f>
        <v>0</v>
      </c>
      <c r="Q249" s="140">
        <v>0</v>
      </c>
      <c r="R249" s="140">
        <f>Q249*H249</f>
        <v>0</v>
      </c>
      <c r="S249" s="140">
        <v>2E-3</v>
      </c>
      <c r="T249" s="141">
        <f>S249*H249</f>
        <v>8.0000000000000002E-3</v>
      </c>
      <c r="AR249" s="142" t="s">
        <v>155</v>
      </c>
      <c r="AT249" s="142" t="s">
        <v>157</v>
      </c>
      <c r="AU249" s="142" t="s">
        <v>87</v>
      </c>
      <c r="AY249" s="15" t="s">
        <v>146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85</v>
      </c>
      <c r="BK249" s="143">
        <f>ROUND(I249*H249,2)</f>
        <v>0</v>
      </c>
      <c r="BL249" s="15" t="s">
        <v>155</v>
      </c>
      <c r="BM249" s="142" t="s">
        <v>353</v>
      </c>
    </row>
    <row r="250" spans="2:65" s="1" customFormat="1" ht="18">
      <c r="B250" s="30"/>
      <c r="D250" s="144" t="s">
        <v>156</v>
      </c>
      <c r="F250" s="145" t="s">
        <v>378</v>
      </c>
      <c r="I250" s="146"/>
      <c r="L250" s="30"/>
      <c r="M250" s="147"/>
      <c r="T250" s="54"/>
      <c r="AT250" s="15" t="s">
        <v>156</v>
      </c>
      <c r="AU250" s="15" t="s">
        <v>87</v>
      </c>
    </row>
    <row r="251" spans="2:65" s="1" customFormat="1" ht="24.15" customHeight="1">
      <c r="B251" s="30"/>
      <c r="C251" s="148" t="s">
        <v>252</v>
      </c>
      <c r="D251" s="148" t="s">
        <v>157</v>
      </c>
      <c r="E251" s="149" t="s">
        <v>381</v>
      </c>
      <c r="F251" s="150" t="s">
        <v>382</v>
      </c>
      <c r="G251" s="151" t="s">
        <v>152</v>
      </c>
      <c r="H251" s="152">
        <v>1</v>
      </c>
      <c r="I251" s="153"/>
      <c r="J251" s="154">
        <f>ROUND(I251*H251,2)</f>
        <v>0</v>
      </c>
      <c r="K251" s="150" t="s">
        <v>153</v>
      </c>
      <c r="L251" s="30"/>
      <c r="M251" s="155" t="s">
        <v>1</v>
      </c>
      <c r="N251" s="156" t="s">
        <v>42</v>
      </c>
      <c r="P251" s="140">
        <f>O251*H251</f>
        <v>0</v>
      </c>
      <c r="Q251" s="140">
        <v>0</v>
      </c>
      <c r="R251" s="140">
        <f>Q251*H251</f>
        <v>0</v>
      </c>
      <c r="S251" s="140">
        <v>5.0000000000000002E-5</v>
      </c>
      <c r="T251" s="141">
        <f>S251*H251</f>
        <v>5.0000000000000002E-5</v>
      </c>
      <c r="AR251" s="142" t="s">
        <v>155</v>
      </c>
      <c r="AT251" s="142" t="s">
        <v>157</v>
      </c>
      <c r="AU251" s="142" t="s">
        <v>87</v>
      </c>
      <c r="AY251" s="15" t="s">
        <v>146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85</v>
      </c>
      <c r="BK251" s="143">
        <f>ROUND(I251*H251,2)</f>
        <v>0</v>
      </c>
      <c r="BL251" s="15" t="s">
        <v>155</v>
      </c>
      <c r="BM251" s="142" t="s">
        <v>356</v>
      </c>
    </row>
    <row r="252" spans="2:65" s="1" customFormat="1" ht="10">
      <c r="B252" s="30"/>
      <c r="D252" s="144" t="s">
        <v>156</v>
      </c>
      <c r="F252" s="145" t="s">
        <v>382</v>
      </c>
      <c r="I252" s="146"/>
      <c r="L252" s="30"/>
      <c r="M252" s="147"/>
      <c r="T252" s="54"/>
      <c r="AT252" s="15" t="s">
        <v>156</v>
      </c>
      <c r="AU252" s="15" t="s">
        <v>87</v>
      </c>
    </row>
    <row r="253" spans="2:65" s="1" customFormat="1" ht="24.15" customHeight="1">
      <c r="B253" s="30"/>
      <c r="C253" s="130" t="s">
        <v>358</v>
      </c>
      <c r="D253" s="130" t="s">
        <v>149</v>
      </c>
      <c r="E253" s="131" t="s">
        <v>384</v>
      </c>
      <c r="F253" s="132" t="s">
        <v>385</v>
      </c>
      <c r="G253" s="133" t="s">
        <v>152</v>
      </c>
      <c r="H253" s="134">
        <v>1</v>
      </c>
      <c r="I253" s="135"/>
      <c r="J253" s="136">
        <f>ROUND(I253*H253,2)</f>
        <v>0</v>
      </c>
      <c r="K253" s="132" t="s">
        <v>153</v>
      </c>
      <c r="L253" s="137"/>
      <c r="M253" s="138" t="s">
        <v>1</v>
      </c>
      <c r="N253" s="139" t="s">
        <v>42</v>
      </c>
      <c r="P253" s="140">
        <f>O253*H253</f>
        <v>0</v>
      </c>
      <c r="Q253" s="140">
        <v>4.0000000000000003E-5</v>
      </c>
      <c r="R253" s="140">
        <f>Q253*H253</f>
        <v>4.0000000000000003E-5</v>
      </c>
      <c r="S253" s="140">
        <v>0</v>
      </c>
      <c r="T253" s="141">
        <f>S253*H253</f>
        <v>0</v>
      </c>
      <c r="AR253" s="142" t="s">
        <v>154</v>
      </c>
      <c r="AT253" s="142" t="s">
        <v>149</v>
      </c>
      <c r="AU253" s="142" t="s">
        <v>87</v>
      </c>
      <c r="AY253" s="15" t="s">
        <v>146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85</v>
      </c>
      <c r="BK253" s="143">
        <f>ROUND(I253*H253,2)</f>
        <v>0</v>
      </c>
      <c r="BL253" s="15" t="s">
        <v>155</v>
      </c>
      <c r="BM253" s="142" t="s">
        <v>361</v>
      </c>
    </row>
    <row r="254" spans="2:65" s="1" customFormat="1" ht="10">
      <c r="B254" s="30"/>
      <c r="D254" s="144" t="s">
        <v>156</v>
      </c>
      <c r="F254" s="145" t="s">
        <v>385</v>
      </c>
      <c r="I254" s="146"/>
      <c r="L254" s="30"/>
      <c r="M254" s="147"/>
      <c r="T254" s="54"/>
      <c r="AT254" s="15" t="s">
        <v>156</v>
      </c>
      <c r="AU254" s="15" t="s">
        <v>87</v>
      </c>
    </row>
    <row r="255" spans="2:65" s="1" customFormat="1" ht="24.15" customHeight="1">
      <c r="B255" s="30"/>
      <c r="C255" s="148" t="s">
        <v>256</v>
      </c>
      <c r="D255" s="148" t="s">
        <v>157</v>
      </c>
      <c r="E255" s="149" t="s">
        <v>388</v>
      </c>
      <c r="F255" s="150" t="s">
        <v>389</v>
      </c>
      <c r="G255" s="151" t="s">
        <v>152</v>
      </c>
      <c r="H255" s="152">
        <v>1</v>
      </c>
      <c r="I255" s="153"/>
      <c r="J255" s="154">
        <f>ROUND(I255*H255,2)</f>
        <v>0</v>
      </c>
      <c r="K255" s="150" t="s">
        <v>153</v>
      </c>
      <c r="L255" s="30"/>
      <c r="M255" s="155" t="s">
        <v>1</v>
      </c>
      <c r="N255" s="156" t="s">
        <v>42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155</v>
      </c>
      <c r="AT255" s="142" t="s">
        <v>157</v>
      </c>
      <c r="AU255" s="142" t="s">
        <v>87</v>
      </c>
      <c r="AY255" s="15" t="s">
        <v>146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85</v>
      </c>
      <c r="BK255" s="143">
        <f>ROUND(I255*H255,2)</f>
        <v>0</v>
      </c>
      <c r="BL255" s="15" t="s">
        <v>155</v>
      </c>
      <c r="BM255" s="142" t="s">
        <v>364</v>
      </c>
    </row>
    <row r="256" spans="2:65" s="1" customFormat="1" ht="18">
      <c r="B256" s="30"/>
      <c r="D256" s="144" t="s">
        <v>156</v>
      </c>
      <c r="F256" s="145" t="s">
        <v>389</v>
      </c>
      <c r="I256" s="146"/>
      <c r="L256" s="30"/>
      <c r="M256" s="147"/>
      <c r="T256" s="54"/>
      <c r="AT256" s="15" t="s">
        <v>156</v>
      </c>
      <c r="AU256" s="15" t="s">
        <v>87</v>
      </c>
    </row>
    <row r="257" spans="2:65" s="1" customFormat="1" ht="16.5" customHeight="1">
      <c r="B257" s="30"/>
      <c r="C257" s="130" t="s">
        <v>365</v>
      </c>
      <c r="D257" s="130" t="s">
        <v>149</v>
      </c>
      <c r="E257" s="131" t="s">
        <v>391</v>
      </c>
      <c r="F257" s="132" t="s">
        <v>392</v>
      </c>
      <c r="G257" s="133" t="s">
        <v>393</v>
      </c>
      <c r="H257" s="134">
        <v>1</v>
      </c>
      <c r="I257" s="135"/>
      <c r="J257" s="136">
        <f>ROUND(I257*H257,2)</f>
        <v>0</v>
      </c>
      <c r="K257" s="132" t="s">
        <v>153</v>
      </c>
      <c r="L257" s="137"/>
      <c r="M257" s="138" t="s">
        <v>1</v>
      </c>
      <c r="N257" s="139" t="s">
        <v>42</v>
      </c>
      <c r="P257" s="140">
        <f>O257*H257</f>
        <v>0</v>
      </c>
      <c r="Q257" s="140">
        <v>1E-3</v>
      </c>
      <c r="R257" s="140">
        <f>Q257*H257</f>
        <v>1E-3</v>
      </c>
      <c r="S257" s="140">
        <v>0</v>
      </c>
      <c r="T257" s="141">
        <f>S257*H257</f>
        <v>0</v>
      </c>
      <c r="AR257" s="142" t="s">
        <v>154</v>
      </c>
      <c r="AT257" s="142" t="s">
        <v>149</v>
      </c>
      <c r="AU257" s="142" t="s">
        <v>87</v>
      </c>
      <c r="AY257" s="15" t="s">
        <v>146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85</v>
      </c>
      <c r="BK257" s="143">
        <f>ROUND(I257*H257,2)</f>
        <v>0</v>
      </c>
      <c r="BL257" s="15" t="s">
        <v>155</v>
      </c>
      <c r="BM257" s="142" t="s">
        <v>368</v>
      </c>
    </row>
    <row r="258" spans="2:65" s="1" customFormat="1" ht="10">
      <c r="B258" s="30"/>
      <c r="D258" s="144" t="s">
        <v>156</v>
      </c>
      <c r="F258" s="145" t="s">
        <v>392</v>
      </c>
      <c r="I258" s="146"/>
      <c r="L258" s="30"/>
      <c r="M258" s="147"/>
      <c r="T258" s="54"/>
      <c r="AT258" s="15" t="s">
        <v>156</v>
      </c>
      <c r="AU258" s="15" t="s">
        <v>87</v>
      </c>
    </row>
    <row r="259" spans="2:65" s="1" customFormat="1" ht="24.15" customHeight="1">
      <c r="B259" s="30"/>
      <c r="C259" s="130" t="s">
        <v>260</v>
      </c>
      <c r="D259" s="130" t="s">
        <v>149</v>
      </c>
      <c r="E259" s="131" t="s">
        <v>396</v>
      </c>
      <c r="F259" s="132" t="s">
        <v>397</v>
      </c>
      <c r="G259" s="133" t="s">
        <v>398</v>
      </c>
      <c r="H259" s="134">
        <v>0.01</v>
      </c>
      <c r="I259" s="135"/>
      <c r="J259" s="136">
        <f>ROUND(I259*H259,2)</f>
        <v>0</v>
      </c>
      <c r="K259" s="132" t="s">
        <v>153</v>
      </c>
      <c r="L259" s="137"/>
      <c r="M259" s="138" t="s">
        <v>1</v>
      </c>
      <c r="N259" s="139" t="s">
        <v>42</v>
      </c>
      <c r="P259" s="140">
        <f>O259*H259</f>
        <v>0</v>
      </c>
      <c r="Q259" s="140">
        <v>1</v>
      </c>
      <c r="R259" s="140">
        <f>Q259*H259</f>
        <v>0.01</v>
      </c>
      <c r="S259" s="140">
        <v>0</v>
      </c>
      <c r="T259" s="141">
        <f>S259*H259</f>
        <v>0</v>
      </c>
      <c r="AR259" s="142" t="s">
        <v>154</v>
      </c>
      <c r="AT259" s="142" t="s">
        <v>149</v>
      </c>
      <c r="AU259" s="142" t="s">
        <v>87</v>
      </c>
      <c r="AY259" s="15" t="s">
        <v>146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85</v>
      </c>
      <c r="BK259" s="143">
        <f>ROUND(I259*H259,2)</f>
        <v>0</v>
      </c>
      <c r="BL259" s="15" t="s">
        <v>155</v>
      </c>
      <c r="BM259" s="142" t="s">
        <v>372</v>
      </c>
    </row>
    <row r="260" spans="2:65" s="1" customFormat="1" ht="10">
      <c r="B260" s="30"/>
      <c r="D260" s="144" t="s">
        <v>156</v>
      </c>
      <c r="F260" s="145" t="s">
        <v>397</v>
      </c>
      <c r="I260" s="146"/>
      <c r="L260" s="30"/>
      <c r="M260" s="147"/>
      <c r="T260" s="54"/>
      <c r="AT260" s="15" t="s">
        <v>156</v>
      </c>
      <c r="AU260" s="15" t="s">
        <v>87</v>
      </c>
    </row>
    <row r="261" spans="2:65" s="1" customFormat="1" ht="24.15" customHeight="1">
      <c r="B261" s="30"/>
      <c r="C261" s="130" t="s">
        <v>373</v>
      </c>
      <c r="D261" s="130" t="s">
        <v>149</v>
      </c>
      <c r="E261" s="131" t="s">
        <v>400</v>
      </c>
      <c r="F261" s="132" t="s">
        <v>401</v>
      </c>
      <c r="G261" s="133" t="s">
        <v>398</v>
      </c>
      <c r="H261" s="134">
        <v>5.0000000000000001E-3</v>
      </c>
      <c r="I261" s="135"/>
      <c r="J261" s="136">
        <f>ROUND(I261*H261,2)</f>
        <v>0</v>
      </c>
      <c r="K261" s="132" t="s">
        <v>153</v>
      </c>
      <c r="L261" s="137"/>
      <c r="M261" s="138" t="s">
        <v>1</v>
      </c>
      <c r="N261" s="139" t="s">
        <v>42</v>
      </c>
      <c r="P261" s="140">
        <f>O261*H261</f>
        <v>0</v>
      </c>
      <c r="Q261" s="140">
        <v>1</v>
      </c>
      <c r="R261" s="140">
        <f>Q261*H261</f>
        <v>5.0000000000000001E-3</v>
      </c>
      <c r="S261" s="140">
        <v>0</v>
      </c>
      <c r="T261" s="141">
        <f>S261*H261</f>
        <v>0</v>
      </c>
      <c r="AR261" s="142" t="s">
        <v>154</v>
      </c>
      <c r="AT261" s="142" t="s">
        <v>149</v>
      </c>
      <c r="AU261" s="142" t="s">
        <v>87</v>
      </c>
      <c r="AY261" s="15" t="s">
        <v>146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85</v>
      </c>
      <c r="BK261" s="143">
        <f>ROUND(I261*H261,2)</f>
        <v>0</v>
      </c>
      <c r="BL261" s="15" t="s">
        <v>155</v>
      </c>
      <c r="BM261" s="142" t="s">
        <v>376</v>
      </c>
    </row>
    <row r="262" spans="2:65" s="1" customFormat="1" ht="10">
      <c r="B262" s="30"/>
      <c r="D262" s="144" t="s">
        <v>156</v>
      </c>
      <c r="F262" s="145" t="s">
        <v>401</v>
      </c>
      <c r="I262" s="146"/>
      <c r="L262" s="30"/>
      <c r="M262" s="147"/>
      <c r="T262" s="54"/>
      <c r="AT262" s="15" t="s">
        <v>156</v>
      </c>
      <c r="AU262" s="15" t="s">
        <v>87</v>
      </c>
    </row>
    <row r="263" spans="2:65" s="1" customFormat="1" ht="24.15" customHeight="1">
      <c r="B263" s="30"/>
      <c r="C263" s="148" t="s">
        <v>267</v>
      </c>
      <c r="D263" s="148" t="s">
        <v>157</v>
      </c>
      <c r="E263" s="149" t="s">
        <v>404</v>
      </c>
      <c r="F263" s="150" t="s">
        <v>405</v>
      </c>
      <c r="G263" s="151" t="s">
        <v>299</v>
      </c>
      <c r="H263" s="152">
        <v>4</v>
      </c>
      <c r="I263" s="153"/>
      <c r="J263" s="154">
        <f>ROUND(I263*H263,2)</f>
        <v>0</v>
      </c>
      <c r="K263" s="150" t="s">
        <v>153</v>
      </c>
      <c r="L263" s="30"/>
      <c r="M263" s="155" t="s">
        <v>1</v>
      </c>
      <c r="N263" s="156" t="s">
        <v>42</v>
      </c>
      <c r="P263" s="140">
        <f>O263*H263</f>
        <v>0</v>
      </c>
      <c r="Q263" s="140">
        <v>1.4999999999999999E-4</v>
      </c>
      <c r="R263" s="140">
        <f>Q263*H263</f>
        <v>5.9999999999999995E-4</v>
      </c>
      <c r="S263" s="140">
        <v>0</v>
      </c>
      <c r="T263" s="141">
        <f>S263*H263</f>
        <v>0</v>
      </c>
      <c r="AR263" s="142" t="s">
        <v>155</v>
      </c>
      <c r="AT263" s="142" t="s">
        <v>157</v>
      </c>
      <c r="AU263" s="142" t="s">
        <v>87</v>
      </c>
      <c r="AY263" s="15" t="s">
        <v>146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5" t="s">
        <v>85</v>
      </c>
      <c r="BK263" s="143">
        <f>ROUND(I263*H263,2)</f>
        <v>0</v>
      </c>
      <c r="BL263" s="15" t="s">
        <v>155</v>
      </c>
      <c r="BM263" s="142" t="s">
        <v>379</v>
      </c>
    </row>
    <row r="264" spans="2:65" s="1" customFormat="1" ht="18">
      <c r="B264" s="30"/>
      <c r="D264" s="144" t="s">
        <v>156</v>
      </c>
      <c r="F264" s="145" t="s">
        <v>405</v>
      </c>
      <c r="I264" s="146"/>
      <c r="L264" s="30"/>
      <c r="M264" s="147"/>
      <c r="T264" s="54"/>
      <c r="AT264" s="15" t="s">
        <v>156</v>
      </c>
      <c r="AU264" s="15" t="s">
        <v>87</v>
      </c>
    </row>
    <row r="265" spans="2:65" s="1" customFormat="1" ht="16.5" customHeight="1">
      <c r="B265" s="30"/>
      <c r="C265" s="148" t="s">
        <v>380</v>
      </c>
      <c r="D265" s="148" t="s">
        <v>157</v>
      </c>
      <c r="E265" s="149" t="s">
        <v>407</v>
      </c>
      <c r="F265" s="150" t="s">
        <v>408</v>
      </c>
      <c r="G265" s="151" t="s">
        <v>259</v>
      </c>
      <c r="H265" s="152">
        <v>1</v>
      </c>
      <c r="I265" s="153"/>
      <c r="J265" s="154">
        <f>ROUND(I265*H265,2)</f>
        <v>0</v>
      </c>
      <c r="K265" s="150" t="s">
        <v>153</v>
      </c>
      <c r="L265" s="30"/>
      <c r="M265" s="155" t="s">
        <v>1</v>
      </c>
      <c r="N265" s="156" t="s">
        <v>42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155</v>
      </c>
      <c r="AT265" s="142" t="s">
        <v>157</v>
      </c>
      <c r="AU265" s="142" t="s">
        <v>87</v>
      </c>
      <c r="AY265" s="15" t="s">
        <v>146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85</v>
      </c>
      <c r="BK265" s="143">
        <f>ROUND(I265*H265,2)</f>
        <v>0</v>
      </c>
      <c r="BL265" s="15" t="s">
        <v>155</v>
      </c>
      <c r="BM265" s="142" t="s">
        <v>383</v>
      </c>
    </row>
    <row r="266" spans="2:65" s="1" customFormat="1" ht="10">
      <c r="B266" s="30"/>
      <c r="D266" s="144" t="s">
        <v>156</v>
      </c>
      <c r="F266" s="145" t="s">
        <v>408</v>
      </c>
      <c r="I266" s="146"/>
      <c r="L266" s="30"/>
      <c r="M266" s="147"/>
      <c r="T266" s="54"/>
      <c r="AT266" s="15" t="s">
        <v>156</v>
      </c>
      <c r="AU266" s="15" t="s">
        <v>87</v>
      </c>
    </row>
    <row r="267" spans="2:65" s="1" customFormat="1" ht="33" customHeight="1">
      <c r="B267" s="30"/>
      <c r="C267" s="148" t="s">
        <v>271</v>
      </c>
      <c r="D267" s="148" t="s">
        <v>157</v>
      </c>
      <c r="E267" s="149" t="s">
        <v>411</v>
      </c>
      <c r="F267" s="150" t="s">
        <v>412</v>
      </c>
      <c r="G267" s="151" t="s">
        <v>152</v>
      </c>
      <c r="H267" s="152">
        <v>2</v>
      </c>
      <c r="I267" s="153"/>
      <c r="J267" s="154">
        <f>ROUND(I267*H267,2)</f>
        <v>0</v>
      </c>
      <c r="K267" s="150" t="s">
        <v>153</v>
      </c>
      <c r="L267" s="30"/>
      <c r="M267" s="155" t="s">
        <v>1</v>
      </c>
      <c r="N267" s="156" t="s">
        <v>42</v>
      </c>
      <c r="P267" s="140">
        <f>O267*H267</f>
        <v>0</v>
      </c>
      <c r="Q267" s="140">
        <v>0</v>
      </c>
      <c r="R267" s="140">
        <f>Q267*H267</f>
        <v>0</v>
      </c>
      <c r="S267" s="140">
        <v>8.0000000000000002E-3</v>
      </c>
      <c r="T267" s="141">
        <f>S267*H267</f>
        <v>1.6E-2</v>
      </c>
      <c r="AR267" s="142" t="s">
        <v>155</v>
      </c>
      <c r="AT267" s="142" t="s">
        <v>157</v>
      </c>
      <c r="AU267" s="142" t="s">
        <v>87</v>
      </c>
      <c r="AY267" s="15" t="s">
        <v>146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5" t="s">
        <v>85</v>
      </c>
      <c r="BK267" s="143">
        <f>ROUND(I267*H267,2)</f>
        <v>0</v>
      </c>
      <c r="BL267" s="15" t="s">
        <v>155</v>
      </c>
      <c r="BM267" s="142" t="s">
        <v>386</v>
      </c>
    </row>
    <row r="268" spans="2:65" s="1" customFormat="1" ht="18">
      <c r="B268" s="30"/>
      <c r="D268" s="144" t="s">
        <v>156</v>
      </c>
      <c r="F268" s="145" t="s">
        <v>412</v>
      </c>
      <c r="I268" s="146"/>
      <c r="L268" s="30"/>
      <c r="M268" s="147"/>
      <c r="T268" s="54"/>
      <c r="AT268" s="15" t="s">
        <v>156</v>
      </c>
      <c r="AU268" s="15" t="s">
        <v>87</v>
      </c>
    </row>
    <row r="269" spans="2:65" s="1" customFormat="1" ht="33" customHeight="1">
      <c r="B269" s="30"/>
      <c r="C269" s="148" t="s">
        <v>387</v>
      </c>
      <c r="D269" s="148" t="s">
        <v>157</v>
      </c>
      <c r="E269" s="149" t="s">
        <v>414</v>
      </c>
      <c r="F269" s="150" t="s">
        <v>415</v>
      </c>
      <c r="G269" s="151" t="s">
        <v>152</v>
      </c>
      <c r="H269" s="152">
        <v>3</v>
      </c>
      <c r="I269" s="153"/>
      <c r="J269" s="154">
        <f>ROUND(I269*H269,2)</f>
        <v>0</v>
      </c>
      <c r="K269" s="150" t="s">
        <v>153</v>
      </c>
      <c r="L269" s="30"/>
      <c r="M269" s="155" t="s">
        <v>1</v>
      </c>
      <c r="N269" s="156" t="s">
        <v>42</v>
      </c>
      <c r="P269" s="140">
        <f>O269*H269</f>
        <v>0</v>
      </c>
      <c r="Q269" s="140">
        <v>0</v>
      </c>
      <c r="R269" s="140">
        <f>Q269*H269</f>
        <v>0</v>
      </c>
      <c r="S269" s="140">
        <v>1.2E-2</v>
      </c>
      <c r="T269" s="141">
        <f>S269*H269</f>
        <v>3.6000000000000004E-2</v>
      </c>
      <c r="AR269" s="142" t="s">
        <v>155</v>
      </c>
      <c r="AT269" s="142" t="s">
        <v>157</v>
      </c>
      <c r="AU269" s="142" t="s">
        <v>87</v>
      </c>
      <c r="AY269" s="15" t="s">
        <v>146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5" t="s">
        <v>85</v>
      </c>
      <c r="BK269" s="143">
        <f>ROUND(I269*H269,2)</f>
        <v>0</v>
      </c>
      <c r="BL269" s="15" t="s">
        <v>155</v>
      </c>
      <c r="BM269" s="142" t="s">
        <v>390</v>
      </c>
    </row>
    <row r="270" spans="2:65" s="1" customFormat="1" ht="18">
      <c r="B270" s="30"/>
      <c r="D270" s="144" t="s">
        <v>156</v>
      </c>
      <c r="F270" s="145" t="s">
        <v>415</v>
      </c>
      <c r="I270" s="146"/>
      <c r="L270" s="30"/>
      <c r="M270" s="147"/>
      <c r="T270" s="54"/>
      <c r="AT270" s="15" t="s">
        <v>156</v>
      </c>
      <c r="AU270" s="15" t="s">
        <v>87</v>
      </c>
    </row>
    <row r="271" spans="2:65" s="1" customFormat="1" ht="21.75" customHeight="1">
      <c r="B271" s="30"/>
      <c r="C271" s="130" t="s">
        <v>276</v>
      </c>
      <c r="D271" s="130" t="s">
        <v>149</v>
      </c>
      <c r="E271" s="131" t="s">
        <v>421</v>
      </c>
      <c r="F271" s="132" t="s">
        <v>422</v>
      </c>
      <c r="G271" s="133" t="s">
        <v>393</v>
      </c>
      <c r="H271" s="134">
        <v>2</v>
      </c>
      <c r="I271" s="135"/>
      <c r="J271" s="136">
        <f>ROUND(I271*H271,2)</f>
        <v>0</v>
      </c>
      <c r="K271" s="132" t="s">
        <v>153</v>
      </c>
      <c r="L271" s="137"/>
      <c r="M271" s="138" t="s">
        <v>1</v>
      </c>
      <c r="N271" s="139" t="s">
        <v>42</v>
      </c>
      <c r="P271" s="140">
        <f>O271*H271</f>
        <v>0</v>
      </c>
      <c r="Q271" s="140">
        <v>1E-3</v>
      </c>
      <c r="R271" s="140">
        <f>Q271*H271</f>
        <v>2E-3</v>
      </c>
      <c r="S271" s="140">
        <v>0</v>
      </c>
      <c r="T271" s="141">
        <f>S271*H271</f>
        <v>0</v>
      </c>
      <c r="AR271" s="142" t="s">
        <v>154</v>
      </c>
      <c r="AT271" s="142" t="s">
        <v>149</v>
      </c>
      <c r="AU271" s="142" t="s">
        <v>87</v>
      </c>
      <c r="AY271" s="15" t="s">
        <v>146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5" t="s">
        <v>85</v>
      </c>
      <c r="BK271" s="143">
        <f>ROUND(I271*H271,2)</f>
        <v>0</v>
      </c>
      <c r="BL271" s="15" t="s">
        <v>155</v>
      </c>
      <c r="BM271" s="142" t="s">
        <v>394</v>
      </c>
    </row>
    <row r="272" spans="2:65" s="1" customFormat="1" ht="10">
      <c r="B272" s="30"/>
      <c r="D272" s="144" t="s">
        <v>156</v>
      </c>
      <c r="F272" s="145" t="s">
        <v>422</v>
      </c>
      <c r="I272" s="146"/>
      <c r="L272" s="30"/>
      <c r="M272" s="147"/>
      <c r="T272" s="54"/>
      <c r="AT272" s="15" t="s">
        <v>156</v>
      </c>
      <c r="AU272" s="15" t="s">
        <v>87</v>
      </c>
    </row>
    <row r="273" spans="2:65" s="1" customFormat="1" ht="24.15" customHeight="1">
      <c r="B273" s="30"/>
      <c r="C273" s="148" t="s">
        <v>395</v>
      </c>
      <c r="D273" s="148" t="s">
        <v>157</v>
      </c>
      <c r="E273" s="149" t="s">
        <v>425</v>
      </c>
      <c r="F273" s="150" t="s">
        <v>426</v>
      </c>
      <c r="G273" s="151" t="s">
        <v>427</v>
      </c>
      <c r="H273" s="152">
        <v>16</v>
      </c>
      <c r="I273" s="153"/>
      <c r="J273" s="154">
        <f>ROUND(I273*H273,2)</f>
        <v>0</v>
      </c>
      <c r="K273" s="150" t="s">
        <v>153</v>
      </c>
      <c r="L273" s="30"/>
      <c r="M273" s="155" t="s">
        <v>1</v>
      </c>
      <c r="N273" s="156" t="s">
        <v>42</v>
      </c>
      <c r="P273" s="140">
        <f>O273*H273</f>
        <v>0</v>
      </c>
      <c r="Q273" s="140">
        <v>2.9E-4</v>
      </c>
      <c r="R273" s="140">
        <f>Q273*H273</f>
        <v>4.64E-3</v>
      </c>
      <c r="S273" s="140">
        <v>0</v>
      </c>
      <c r="T273" s="141">
        <f>S273*H273</f>
        <v>0</v>
      </c>
      <c r="AR273" s="142" t="s">
        <v>155</v>
      </c>
      <c r="AT273" s="142" t="s">
        <v>157</v>
      </c>
      <c r="AU273" s="142" t="s">
        <v>87</v>
      </c>
      <c r="AY273" s="15" t="s">
        <v>146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5" t="s">
        <v>85</v>
      </c>
      <c r="BK273" s="143">
        <f>ROUND(I273*H273,2)</f>
        <v>0</v>
      </c>
      <c r="BL273" s="15" t="s">
        <v>155</v>
      </c>
      <c r="BM273" s="142" t="s">
        <v>399</v>
      </c>
    </row>
    <row r="274" spans="2:65" s="1" customFormat="1" ht="18">
      <c r="B274" s="30"/>
      <c r="D274" s="144" t="s">
        <v>156</v>
      </c>
      <c r="F274" s="145" t="s">
        <v>426</v>
      </c>
      <c r="I274" s="146"/>
      <c r="L274" s="30"/>
      <c r="M274" s="147"/>
      <c r="T274" s="54"/>
      <c r="AT274" s="15" t="s">
        <v>156</v>
      </c>
      <c r="AU274" s="15" t="s">
        <v>87</v>
      </c>
    </row>
    <row r="275" spans="2:65" s="12" customFormat="1" ht="10">
      <c r="B275" s="157"/>
      <c r="D275" s="144" t="s">
        <v>261</v>
      </c>
      <c r="E275" s="158" t="s">
        <v>1</v>
      </c>
      <c r="F275" s="159" t="s">
        <v>512</v>
      </c>
      <c r="H275" s="160">
        <v>16</v>
      </c>
      <c r="I275" s="161"/>
      <c r="L275" s="157"/>
      <c r="M275" s="162"/>
      <c r="T275" s="163"/>
      <c r="AT275" s="158" t="s">
        <v>261</v>
      </c>
      <c r="AU275" s="158" t="s">
        <v>87</v>
      </c>
      <c r="AV275" s="12" t="s">
        <v>87</v>
      </c>
      <c r="AW275" s="12" t="s">
        <v>33</v>
      </c>
      <c r="AX275" s="12" t="s">
        <v>77</v>
      </c>
      <c r="AY275" s="158" t="s">
        <v>146</v>
      </c>
    </row>
    <row r="276" spans="2:65" s="13" customFormat="1" ht="10">
      <c r="B276" s="164"/>
      <c r="D276" s="144" t="s">
        <v>261</v>
      </c>
      <c r="E276" s="165" t="s">
        <v>1</v>
      </c>
      <c r="F276" s="166" t="s">
        <v>263</v>
      </c>
      <c r="H276" s="167">
        <v>16</v>
      </c>
      <c r="I276" s="168"/>
      <c r="L276" s="164"/>
      <c r="M276" s="169"/>
      <c r="T276" s="170"/>
      <c r="AT276" s="165" t="s">
        <v>261</v>
      </c>
      <c r="AU276" s="165" t="s">
        <v>87</v>
      </c>
      <c r="AV276" s="13" t="s">
        <v>155</v>
      </c>
      <c r="AW276" s="13" t="s">
        <v>33</v>
      </c>
      <c r="AX276" s="13" t="s">
        <v>85</v>
      </c>
      <c r="AY276" s="165" t="s">
        <v>146</v>
      </c>
    </row>
    <row r="277" spans="2:65" s="11" customFormat="1" ht="22.75" customHeight="1">
      <c r="B277" s="118"/>
      <c r="D277" s="119" t="s">
        <v>76</v>
      </c>
      <c r="E277" s="128" t="s">
        <v>433</v>
      </c>
      <c r="F277" s="128" t="s">
        <v>434</v>
      </c>
      <c r="I277" s="121"/>
      <c r="J277" s="129">
        <f>BK277</f>
        <v>0</v>
      </c>
      <c r="L277" s="118"/>
      <c r="M277" s="123"/>
      <c r="P277" s="124">
        <f>SUM(P278:P287)</f>
        <v>0</v>
      </c>
      <c r="R277" s="124">
        <f>SUM(R278:R287)</f>
        <v>0</v>
      </c>
      <c r="T277" s="125">
        <f>SUM(T278:T287)</f>
        <v>0</v>
      </c>
      <c r="AR277" s="119" t="s">
        <v>85</v>
      </c>
      <c r="AT277" s="126" t="s">
        <v>76</v>
      </c>
      <c r="AU277" s="126" t="s">
        <v>85</v>
      </c>
      <c r="AY277" s="119" t="s">
        <v>146</v>
      </c>
      <c r="BK277" s="127">
        <f>SUM(BK278:BK287)</f>
        <v>0</v>
      </c>
    </row>
    <row r="278" spans="2:65" s="1" customFormat="1" ht="16.5" customHeight="1">
      <c r="B278" s="30"/>
      <c r="C278" s="130" t="s">
        <v>277</v>
      </c>
      <c r="D278" s="130" t="s">
        <v>149</v>
      </c>
      <c r="E278" s="131" t="s">
        <v>436</v>
      </c>
      <c r="F278" s="132" t="s">
        <v>437</v>
      </c>
      <c r="G278" s="133" t="s">
        <v>251</v>
      </c>
      <c r="H278" s="134">
        <v>1</v>
      </c>
      <c r="I278" s="135"/>
      <c r="J278" s="136">
        <f>ROUND(I278*H278,2)</f>
        <v>0</v>
      </c>
      <c r="K278" s="132" t="s">
        <v>1</v>
      </c>
      <c r="L278" s="137"/>
      <c r="M278" s="138" t="s">
        <v>1</v>
      </c>
      <c r="N278" s="139" t="s">
        <v>42</v>
      </c>
      <c r="P278" s="140">
        <f>O278*H278</f>
        <v>0</v>
      </c>
      <c r="Q278" s="140">
        <v>0</v>
      </c>
      <c r="R278" s="140">
        <f>Q278*H278</f>
        <v>0</v>
      </c>
      <c r="S278" s="140">
        <v>0</v>
      </c>
      <c r="T278" s="141">
        <f>S278*H278</f>
        <v>0</v>
      </c>
      <c r="AR278" s="142" t="s">
        <v>154</v>
      </c>
      <c r="AT278" s="142" t="s">
        <v>149</v>
      </c>
      <c r="AU278" s="142" t="s">
        <v>87</v>
      </c>
      <c r="AY278" s="15" t="s">
        <v>146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5" t="s">
        <v>85</v>
      </c>
      <c r="BK278" s="143">
        <f>ROUND(I278*H278,2)</f>
        <v>0</v>
      </c>
      <c r="BL278" s="15" t="s">
        <v>155</v>
      </c>
      <c r="BM278" s="142" t="s">
        <v>402</v>
      </c>
    </row>
    <row r="279" spans="2:65" s="1" customFormat="1" ht="10">
      <c r="B279" s="30"/>
      <c r="D279" s="144" t="s">
        <v>156</v>
      </c>
      <c r="F279" s="145" t="s">
        <v>437</v>
      </c>
      <c r="I279" s="146"/>
      <c r="L279" s="30"/>
      <c r="M279" s="147"/>
      <c r="T279" s="54"/>
      <c r="AT279" s="15" t="s">
        <v>156</v>
      </c>
      <c r="AU279" s="15" t="s">
        <v>87</v>
      </c>
    </row>
    <row r="280" spans="2:65" s="1" customFormat="1" ht="16.5" customHeight="1">
      <c r="B280" s="30"/>
      <c r="C280" s="148" t="s">
        <v>403</v>
      </c>
      <c r="D280" s="148" t="s">
        <v>157</v>
      </c>
      <c r="E280" s="149" t="s">
        <v>439</v>
      </c>
      <c r="F280" s="150" t="s">
        <v>440</v>
      </c>
      <c r="G280" s="151" t="s">
        <v>259</v>
      </c>
      <c r="H280" s="152">
        <v>1</v>
      </c>
      <c r="I280" s="153"/>
      <c r="J280" s="154">
        <f>ROUND(I280*H280,2)</f>
        <v>0</v>
      </c>
      <c r="K280" s="150" t="s">
        <v>153</v>
      </c>
      <c r="L280" s="30"/>
      <c r="M280" s="155" t="s">
        <v>1</v>
      </c>
      <c r="N280" s="156" t="s">
        <v>42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155</v>
      </c>
      <c r="AT280" s="142" t="s">
        <v>157</v>
      </c>
      <c r="AU280" s="142" t="s">
        <v>87</v>
      </c>
      <c r="AY280" s="15" t="s">
        <v>146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5" t="s">
        <v>85</v>
      </c>
      <c r="BK280" s="143">
        <f>ROUND(I280*H280,2)</f>
        <v>0</v>
      </c>
      <c r="BL280" s="15" t="s">
        <v>155</v>
      </c>
      <c r="BM280" s="142" t="s">
        <v>406</v>
      </c>
    </row>
    <row r="281" spans="2:65" s="1" customFormat="1" ht="10">
      <c r="B281" s="30"/>
      <c r="D281" s="144" t="s">
        <v>156</v>
      </c>
      <c r="F281" s="145" t="s">
        <v>440</v>
      </c>
      <c r="I281" s="146"/>
      <c r="L281" s="30"/>
      <c r="M281" s="147"/>
      <c r="T281" s="54"/>
      <c r="AT281" s="15" t="s">
        <v>156</v>
      </c>
      <c r="AU281" s="15" t="s">
        <v>87</v>
      </c>
    </row>
    <row r="282" spans="2:65" s="12" customFormat="1" ht="10">
      <c r="B282" s="157"/>
      <c r="D282" s="144" t="s">
        <v>261</v>
      </c>
      <c r="E282" s="158" t="s">
        <v>1</v>
      </c>
      <c r="F282" s="159" t="s">
        <v>513</v>
      </c>
      <c r="H282" s="160">
        <v>1</v>
      </c>
      <c r="I282" s="161"/>
      <c r="L282" s="157"/>
      <c r="M282" s="162"/>
      <c r="T282" s="163"/>
      <c r="AT282" s="158" t="s">
        <v>261</v>
      </c>
      <c r="AU282" s="158" t="s">
        <v>87</v>
      </c>
      <c r="AV282" s="12" t="s">
        <v>87</v>
      </c>
      <c r="AW282" s="12" t="s">
        <v>33</v>
      </c>
      <c r="AX282" s="12" t="s">
        <v>77</v>
      </c>
      <c r="AY282" s="158" t="s">
        <v>146</v>
      </c>
    </row>
    <row r="283" spans="2:65" s="13" customFormat="1" ht="10">
      <c r="B283" s="164"/>
      <c r="D283" s="144" t="s">
        <v>261</v>
      </c>
      <c r="E283" s="165" t="s">
        <v>1</v>
      </c>
      <c r="F283" s="166" t="s">
        <v>263</v>
      </c>
      <c r="H283" s="167">
        <v>1</v>
      </c>
      <c r="I283" s="168"/>
      <c r="L283" s="164"/>
      <c r="M283" s="169"/>
      <c r="T283" s="170"/>
      <c r="AT283" s="165" t="s">
        <v>261</v>
      </c>
      <c r="AU283" s="165" t="s">
        <v>87</v>
      </c>
      <c r="AV283" s="13" t="s">
        <v>155</v>
      </c>
      <c r="AW283" s="13" t="s">
        <v>33</v>
      </c>
      <c r="AX283" s="13" t="s">
        <v>85</v>
      </c>
      <c r="AY283" s="165" t="s">
        <v>146</v>
      </c>
    </row>
    <row r="284" spans="2:65" s="1" customFormat="1" ht="33" customHeight="1">
      <c r="B284" s="30"/>
      <c r="C284" s="148" t="s">
        <v>279</v>
      </c>
      <c r="D284" s="148" t="s">
        <v>157</v>
      </c>
      <c r="E284" s="149" t="s">
        <v>444</v>
      </c>
      <c r="F284" s="150" t="s">
        <v>445</v>
      </c>
      <c r="G284" s="151" t="s">
        <v>152</v>
      </c>
      <c r="H284" s="152">
        <v>1</v>
      </c>
      <c r="I284" s="153"/>
      <c r="J284" s="154">
        <f>ROUND(I284*H284,2)</f>
        <v>0</v>
      </c>
      <c r="K284" s="150" t="s">
        <v>153</v>
      </c>
      <c r="L284" s="30"/>
      <c r="M284" s="155" t="s">
        <v>1</v>
      </c>
      <c r="N284" s="156" t="s">
        <v>42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155</v>
      </c>
      <c r="AT284" s="142" t="s">
        <v>157</v>
      </c>
      <c r="AU284" s="142" t="s">
        <v>87</v>
      </c>
      <c r="AY284" s="15" t="s">
        <v>146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5" t="s">
        <v>85</v>
      </c>
      <c r="BK284" s="143">
        <f>ROUND(I284*H284,2)</f>
        <v>0</v>
      </c>
      <c r="BL284" s="15" t="s">
        <v>155</v>
      </c>
      <c r="BM284" s="142" t="s">
        <v>409</v>
      </c>
    </row>
    <row r="285" spans="2:65" s="1" customFormat="1" ht="18">
      <c r="B285" s="30"/>
      <c r="D285" s="144" t="s">
        <v>156</v>
      </c>
      <c r="F285" s="145" t="s">
        <v>445</v>
      </c>
      <c r="I285" s="146"/>
      <c r="L285" s="30"/>
      <c r="M285" s="147"/>
      <c r="T285" s="54"/>
      <c r="AT285" s="15" t="s">
        <v>156</v>
      </c>
      <c r="AU285" s="15" t="s">
        <v>87</v>
      </c>
    </row>
    <row r="286" spans="2:65" s="1" customFormat="1" ht="16.5" customHeight="1">
      <c r="B286" s="30"/>
      <c r="C286" s="148" t="s">
        <v>410</v>
      </c>
      <c r="D286" s="148" t="s">
        <v>157</v>
      </c>
      <c r="E286" s="149" t="s">
        <v>447</v>
      </c>
      <c r="F286" s="150" t="s">
        <v>448</v>
      </c>
      <c r="G286" s="151" t="s">
        <v>449</v>
      </c>
      <c r="H286" s="152">
        <v>1</v>
      </c>
      <c r="I286" s="153"/>
      <c r="J286" s="154">
        <f>ROUND(I286*H286,2)</f>
        <v>0</v>
      </c>
      <c r="K286" s="150" t="s">
        <v>153</v>
      </c>
      <c r="L286" s="30"/>
      <c r="M286" s="155" t="s">
        <v>1</v>
      </c>
      <c r="N286" s="156" t="s">
        <v>42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155</v>
      </c>
      <c r="AT286" s="142" t="s">
        <v>157</v>
      </c>
      <c r="AU286" s="142" t="s">
        <v>87</v>
      </c>
      <c r="AY286" s="15" t="s">
        <v>146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5" t="s">
        <v>85</v>
      </c>
      <c r="BK286" s="143">
        <f>ROUND(I286*H286,2)</f>
        <v>0</v>
      </c>
      <c r="BL286" s="15" t="s">
        <v>155</v>
      </c>
      <c r="BM286" s="142" t="s">
        <v>413</v>
      </c>
    </row>
    <row r="287" spans="2:65" s="1" customFormat="1" ht="10">
      <c r="B287" s="30"/>
      <c r="D287" s="144" t="s">
        <v>156</v>
      </c>
      <c r="F287" s="145" t="s">
        <v>448</v>
      </c>
      <c r="I287" s="146"/>
      <c r="L287" s="30"/>
      <c r="M287" s="147"/>
      <c r="T287" s="54"/>
      <c r="AT287" s="15" t="s">
        <v>156</v>
      </c>
      <c r="AU287" s="15" t="s">
        <v>87</v>
      </c>
    </row>
    <row r="288" spans="2:65" s="11" customFormat="1" ht="25.9" customHeight="1">
      <c r="B288" s="118"/>
      <c r="D288" s="119" t="s">
        <v>76</v>
      </c>
      <c r="E288" s="120" t="s">
        <v>452</v>
      </c>
      <c r="F288" s="120" t="s">
        <v>453</v>
      </c>
      <c r="I288" s="121"/>
      <c r="J288" s="122">
        <f>BK288</f>
        <v>0</v>
      </c>
      <c r="L288" s="118"/>
      <c r="M288" s="123"/>
      <c r="P288" s="124">
        <f>SUM(P289:P298)</f>
        <v>0</v>
      </c>
      <c r="R288" s="124">
        <f>SUM(R289:R298)</f>
        <v>0</v>
      </c>
      <c r="T288" s="125">
        <f>SUM(T289:T298)</f>
        <v>0</v>
      </c>
      <c r="AR288" s="119" t="s">
        <v>167</v>
      </c>
      <c r="AT288" s="126" t="s">
        <v>76</v>
      </c>
      <c r="AU288" s="126" t="s">
        <v>77</v>
      </c>
      <c r="AY288" s="119" t="s">
        <v>146</v>
      </c>
      <c r="BK288" s="127">
        <f>SUM(BK289:BK298)</f>
        <v>0</v>
      </c>
    </row>
    <row r="289" spans="2:65" s="1" customFormat="1" ht="16.5" customHeight="1">
      <c r="B289" s="30"/>
      <c r="C289" s="148" t="s">
        <v>280</v>
      </c>
      <c r="D289" s="148" t="s">
        <v>157</v>
      </c>
      <c r="E289" s="149" t="s">
        <v>457</v>
      </c>
      <c r="F289" s="150" t="s">
        <v>458</v>
      </c>
      <c r="G289" s="151" t="s">
        <v>449</v>
      </c>
      <c r="H289" s="152">
        <v>1</v>
      </c>
      <c r="I289" s="153"/>
      <c r="J289" s="154">
        <f>ROUND(I289*H289,2)</f>
        <v>0</v>
      </c>
      <c r="K289" s="150" t="s">
        <v>153</v>
      </c>
      <c r="L289" s="30"/>
      <c r="M289" s="155" t="s">
        <v>1</v>
      </c>
      <c r="N289" s="156" t="s">
        <v>42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155</v>
      </c>
      <c r="AT289" s="142" t="s">
        <v>157</v>
      </c>
      <c r="AU289" s="142" t="s">
        <v>85</v>
      </c>
      <c r="AY289" s="15" t="s">
        <v>146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5" t="s">
        <v>85</v>
      </c>
      <c r="BK289" s="143">
        <f>ROUND(I289*H289,2)</f>
        <v>0</v>
      </c>
      <c r="BL289" s="15" t="s">
        <v>155</v>
      </c>
      <c r="BM289" s="142" t="s">
        <v>416</v>
      </c>
    </row>
    <row r="290" spans="2:65" s="1" customFormat="1" ht="10">
      <c r="B290" s="30"/>
      <c r="D290" s="144" t="s">
        <v>156</v>
      </c>
      <c r="F290" s="145" t="s">
        <v>458</v>
      </c>
      <c r="I290" s="146"/>
      <c r="L290" s="30"/>
      <c r="M290" s="147"/>
      <c r="T290" s="54"/>
      <c r="AT290" s="15" t="s">
        <v>156</v>
      </c>
      <c r="AU290" s="15" t="s">
        <v>85</v>
      </c>
    </row>
    <row r="291" spans="2:65" s="1" customFormat="1" ht="16.5" customHeight="1">
      <c r="B291" s="30"/>
      <c r="C291" s="148" t="s">
        <v>417</v>
      </c>
      <c r="D291" s="148" t="s">
        <v>157</v>
      </c>
      <c r="E291" s="149" t="s">
        <v>460</v>
      </c>
      <c r="F291" s="150" t="s">
        <v>461</v>
      </c>
      <c r="G291" s="151" t="s">
        <v>449</v>
      </c>
      <c r="H291" s="152">
        <v>1</v>
      </c>
      <c r="I291" s="153"/>
      <c r="J291" s="154">
        <f>ROUND(I291*H291,2)</f>
        <v>0</v>
      </c>
      <c r="K291" s="150" t="s">
        <v>153</v>
      </c>
      <c r="L291" s="30"/>
      <c r="M291" s="155" t="s">
        <v>1</v>
      </c>
      <c r="N291" s="156" t="s">
        <v>42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AR291" s="142" t="s">
        <v>155</v>
      </c>
      <c r="AT291" s="142" t="s">
        <v>157</v>
      </c>
      <c r="AU291" s="142" t="s">
        <v>85</v>
      </c>
      <c r="AY291" s="15" t="s">
        <v>146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5" t="s">
        <v>85</v>
      </c>
      <c r="BK291" s="143">
        <f>ROUND(I291*H291,2)</f>
        <v>0</v>
      </c>
      <c r="BL291" s="15" t="s">
        <v>155</v>
      </c>
      <c r="BM291" s="142" t="s">
        <v>420</v>
      </c>
    </row>
    <row r="292" spans="2:65" s="1" customFormat="1" ht="10">
      <c r="B292" s="30"/>
      <c r="D292" s="144" t="s">
        <v>156</v>
      </c>
      <c r="F292" s="145" t="s">
        <v>461</v>
      </c>
      <c r="I292" s="146"/>
      <c r="L292" s="30"/>
      <c r="M292" s="147"/>
      <c r="T292" s="54"/>
      <c r="AT292" s="15" t="s">
        <v>156</v>
      </c>
      <c r="AU292" s="15" t="s">
        <v>85</v>
      </c>
    </row>
    <row r="293" spans="2:65" s="1" customFormat="1" ht="16.5" customHeight="1">
      <c r="B293" s="30"/>
      <c r="C293" s="148" t="s">
        <v>284</v>
      </c>
      <c r="D293" s="148" t="s">
        <v>157</v>
      </c>
      <c r="E293" s="149" t="s">
        <v>466</v>
      </c>
      <c r="F293" s="150" t="s">
        <v>467</v>
      </c>
      <c r="G293" s="151" t="s">
        <v>449</v>
      </c>
      <c r="H293" s="152">
        <v>1</v>
      </c>
      <c r="I293" s="153"/>
      <c r="J293" s="154">
        <f>ROUND(I293*H293,2)</f>
        <v>0</v>
      </c>
      <c r="K293" s="150" t="s">
        <v>153</v>
      </c>
      <c r="L293" s="30"/>
      <c r="M293" s="155" t="s">
        <v>1</v>
      </c>
      <c r="N293" s="156" t="s">
        <v>42</v>
      </c>
      <c r="P293" s="140">
        <f>O293*H293</f>
        <v>0</v>
      </c>
      <c r="Q293" s="140">
        <v>0</v>
      </c>
      <c r="R293" s="140">
        <f>Q293*H293</f>
        <v>0</v>
      </c>
      <c r="S293" s="140">
        <v>0</v>
      </c>
      <c r="T293" s="141">
        <f>S293*H293</f>
        <v>0</v>
      </c>
      <c r="AR293" s="142" t="s">
        <v>155</v>
      </c>
      <c r="AT293" s="142" t="s">
        <v>157</v>
      </c>
      <c r="AU293" s="142" t="s">
        <v>85</v>
      </c>
      <c r="AY293" s="15" t="s">
        <v>146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5" t="s">
        <v>85</v>
      </c>
      <c r="BK293" s="143">
        <f>ROUND(I293*H293,2)</f>
        <v>0</v>
      </c>
      <c r="BL293" s="15" t="s">
        <v>155</v>
      </c>
      <c r="BM293" s="142" t="s">
        <v>423</v>
      </c>
    </row>
    <row r="294" spans="2:65" s="1" customFormat="1" ht="10">
      <c r="B294" s="30"/>
      <c r="D294" s="144" t="s">
        <v>156</v>
      </c>
      <c r="F294" s="145" t="s">
        <v>467</v>
      </c>
      <c r="I294" s="146"/>
      <c r="L294" s="30"/>
      <c r="M294" s="147"/>
      <c r="T294" s="54"/>
      <c r="AT294" s="15" t="s">
        <v>156</v>
      </c>
      <c r="AU294" s="15" t="s">
        <v>85</v>
      </c>
    </row>
    <row r="295" spans="2:65" s="1" customFormat="1" ht="16.5" customHeight="1">
      <c r="B295" s="30"/>
      <c r="C295" s="148" t="s">
        <v>424</v>
      </c>
      <c r="D295" s="148" t="s">
        <v>157</v>
      </c>
      <c r="E295" s="149" t="s">
        <v>471</v>
      </c>
      <c r="F295" s="150" t="s">
        <v>472</v>
      </c>
      <c r="G295" s="151" t="s">
        <v>449</v>
      </c>
      <c r="H295" s="152">
        <v>1</v>
      </c>
      <c r="I295" s="153"/>
      <c r="J295" s="154">
        <f>ROUND(I295*H295,2)</f>
        <v>0</v>
      </c>
      <c r="K295" s="150" t="s">
        <v>153</v>
      </c>
      <c r="L295" s="30"/>
      <c r="M295" s="155" t="s">
        <v>1</v>
      </c>
      <c r="N295" s="156" t="s">
        <v>42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155</v>
      </c>
      <c r="AT295" s="142" t="s">
        <v>157</v>
      </c>
      <c r="AU295" s="142" t="s">
        <v>85</v>
      </c>
      <c r="AY295" s="15" t="s">
        <v>146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5" t="s">
        <v>85</v>
      </c>
      <c r="BK295" s="143">
        <f>ROUND(I295*H295,2)</f>
        <v>0</v>
      </c>
      <c r="BL295" s="15" t="s">
        <v>155</v>
      </c>
      <c r="BM295" s="142" t="s">
        <v>428</v>
      </c>
    </row>
    <row r="296" spans="2:65" s="1" customFormat="1" ht="10">
      <c r="B296" s="30"/>
      <c r="D296" s="144" t="s">
        <v>156</v>
      </c>
      <c r="F296" s="145" t="s">
        <v>472</v>
      </c>
      <c r="I296" s="146"/>
      <c r="L296" s="30"/>
      <c r="M296" s="147"/>
      <c r="T296" s="54"/>
      <c r="AT296" s="15" t="s">
        <v>156</v>
      </c>
      <c r="AU296" s="15" t="s">
        <v>85</v>
      </c>
    </row>
    <row r="297" spans="2:65" s="1" customFormat="1" ht="16.5" customHeight="1">
      <c r="B297" s="30"/>
      <c r="C297" s="148" t="s">
        <v>287</v>
      </c>
      <c r="D297" s="148" t="s">
        <v>157</v>
      </c>
      <c r="E297" s="149" t="s">
        <v>477</v>
      </c>
      <c r="F297" s="150" t="s">
        <v>478</v>
      </c>
      <c r="G297" s="151" t="s">
        <v>449</v>
      </c>
      <c r="H297" s="152">
        <v>1</v>
      </c>
      <c r="I297" s="153"/>
      <c r="J297" s="154">
        <f>ROUND(I297*H297,2)</f>
        <v>0</v>
      </c>
      <c r="K297" s="150" t="s">
        <v>153</v>
      </c>
      <c r="L297" s="30"/>
      <c r="M297" s="155" t="s">
        <v>1</v>
      </c>
      <c r="N297" s="156" t="s">
        <v>42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155</v>
      </c>
      <c r="AT297" s="142" t="s">
        <v>157</v>
      </c>
      <c r="AU297" s="142" t="s">
        <v>85</v>
      </c>
      <c r="AY297" s="15" t="s">
        <v>146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5" t="s">
        <v>85</v>
      </c>
      <c r="BK297" s="143">
        <f>ROUND(I297*H297,2)</f>
        <v>0</v>
      </c>
      <c r="BL297" s="15" t="s">
        <v>155</v>
      </c>
      <c r="BM297" s="142" t="s">
        <v>432</v>
      </c>
    </row>
    <row r="298" spans="2:65" s="1" customFormat="1" ht="10">
      <c r="B298" s="30"/>
      <c r="D298" s="144" t="s">
        <v>156</v>
      </c>
      <c r="F298" s="145" t="s">
        <v>478</v>
      </c>
      <c r="I298" s="146"/>
      <c r="L298" s="30"/>
      <c r="M298" s="171"/>
      <c r="N298" s="172"/>
      <c r="O298" s="172"/>
      <c r="P298" s="172"/>
      <c r="Q298" s="172"/>
      <c r="R298" s="172"/>
      <c r="S298" s="172"/>
      <c r="T298" s="173"/>
      <c r="AT298" s="15" t="s">
        <v>156</v>
      </c>
      <c r="AU298" s="15" t="s">
        <v>85</v>
      </c>
    </row>
    <row r="299" spans="2:65" s="1" customFormat="1" ht="7" customHeight="1">
      <c r="B299" s="42"/>
      <c r="C299" s="43"/>
      <c r="D299" s="43"/>
      <c r="E299" s="43"/>
      <c r="F299" s="43"/>
      <c r="G299" s="43"/>
      <c r="H299" s="43"/>
      <c r="I299" s="43"/>
      <c r="J299" s="43"/>
      <c r="K299" s="43"/>
      <c r="L299" s="30"/>
    </row>
  </sheetData>
  <sheetProtection algorithmName="SHA-512" hashValue="Gzt3XhtWer7XHSKN5dYmWWAD82AGqGGLacspV549Y5caR8WZ05FVs84yKc66ZVCuFhgZrrc3Cv7ytdwjYNK/7w==" saltValue="Nn/iVoFfKNGIlNFBqhSoZyxIkQcnyZK82RiBNTT3YBQ/pD71P7YsH5aE8qn9NCK/5LF7ZTuzxTnd8tNsNpUjQw==" spinCount="100000" sheet="1" objects="1" scenarios="1" formatColumns="0" formatRows="0" autoFilter="0"/>
  <autoFilter ref="C120:K298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85"/>
  <sheetViews>
    <sheetView showGridLines="0" workbookViewId="0"/>
  </sheetViews>
  <sheetFormatPr defaultRowHeight="13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5" t="s">
        <v>99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5" customHeight="1">
      <c r="B4" s="18"/>
      <c r="D4" s="19" t="s">
        <v>112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2" t="str">
        <f>'Rekapitulace stavby'!K6</f>
        <v>Doplnění docházkového systému ve vybraných budovách v obvodu OŘ Ostrava</v>
      </c>
      <c r="F7" s="213"/>
      <c r="G7" s="213"/>
      <c r="H7" s="213"/>
      <c r="L7" s="18"/>
    </row>
    <row r="8" spans="2:46" s="1" customFormat="1" ht="12" customHeight="1">
      <c r="B8" s="30"/>
      <c r="D8" s="25" t="s">
        <v>113</v>
      </c>
      <c r="L8" s="30"/>
    </row>
    <row r="9" spans="2:46" s="1" customFormat="1" ht="16.5" customHeight="1">
      <c r="B9" s="30"/>
      <c r="E9" s="174" t="s">
        <v>533</v>
      </c>
      <c r="F9" s="214"/>
      <c r="G9" s="214"/>
      <c r="H9" s="214"/>
      <c r="L9" s="30"/>
    </row>
    <row r="10" spans="2:46" s="1" customFormat="1" ht="10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115</v>
      </c>
      <c r="I12" s="25" t="s">
        <v>22</v>
      </c>
      <c r="J12" s="50">
        <f>'Rekapitulace stavby'!AN8</f>
        <v>0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>70994234</v>
      </c>
      <c r="L14" s="30"/>
    </row>
    <row r="15" spans="2:46" s="1" customFormat="1" ht="18" customHeight="1">
      <c r="B15" s="30"/>
      <c r="E15" s="23" t="str">
        <f>IF('Rekapitulace stavby'!E11="","",'Rekapitulace stavby'!E11)</f>
        <v>Správa železnic, státní organizace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5" t="str">
        <f>'Rekapitulace stavby'!E14</f>
        <v>Vyplň údaj</v>
      </c>
      <c r="F18" s="196"/>
      <c r="G18" s="196"/>
      <c r="H18" s="196"/>
      <c r="I18" s="25" t="s">
        <v>27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24</v>
      </c>
      <c r="J20" s="23" t="str">
        <f>IF('Rekapitulace stavby'!AN16="","",'Rekapitulace stavby'!AN16)</f>
        <v>61974731</v>
      </c>
      <c r="L20" s="30"/>
    </row>
    <row r="21" spans="2:12" s="1" customFormat="1" ht="18" customHeight="1">
      <c r="B21" s="30"/>
      <c r="E21" s="23" t="str">
        <f>IF('Rekapitulace stavby'!E17="","",'Rekapitulace stavby'!E17)</f>
        <v>Trade FIDES, a.s.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>Ing. Jakub Martiník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1" t="s">
        <v>1</v>
      </c>
      <c r="F27" s="201"/>
      <c r="G27" s="201"/>
      <c r="H27" s="201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customHeight="1">
      <c r="B30" s="30"/>
      <c r="D30" s="88" t="s">
        <v>37</v>
      </c>
      <c r="J30" s="64">
        <f>ROUND(J121,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ROUND((SUM(BE121:BE284)),  2)</f>
        <v>0</v>
      </c>
      <c r="I33" s="90">
        <v>0.21</v>
      </c>
      <c r="J33" s="89">
        <f>ROUND(((SUM(BE121:BE284))*I33),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ROUND((SUM(BF121:BF284)),  2)</f>
        <v>0</v>
      </c>
      <c r="I34" s="90">
        <v>0.12</v>
      </c>
      <c r="J34" s="89">
        <f>ROUND(((SUM(BF121:BF284))*I34),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ROUND((SUM(BG121:BG284)),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ROUND((SUM(BH121:BH284)),  2)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ROUND((SUM(BI121:BI284)),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">
      <c r="B51" s="18"/>
      <c r="L51" s="18"/>
    </row>
    <row r="52" spans="2:12" ht="10">
      <c r="B52" s="18"/>
      <c r="L52" s="18"/>
    </row>
    <row r="53" spans="2:12" ht="10">
      <c r="B53" s="18"/>
      <c r="L53" s="18"/>
    </row>
    <row r="54" spans="2:12" ht="10">
      <c r="B54" s="18"/>
      <c r="L54" s="18"/>
    </row>
    <row r="55" spans="2:12" ht="10">
      <c r="B55" s="18"/>
      <c r="L55" s="18"/>
    </row>
    <row r="56" spans="2:12" ht="10">
      <c r="B56" s="18"/>
      <c r="L56" s="18"/>
    </row>
    <row r="57" spans="2:12" ht="10">
      <c r="B57" s="18"/>
      <c r="L57" s="18"/>
    </row>
    <row r="58" spans="2:12" ht="10">
      <c r="B58" s="18"/>
      <c r="L58" s="18"/>
    </row>
    <row r="59" spans="2:12" ht="10">
      <c r="B59" s="18"/>
      <c r="L59" s="18"/>
    </row>
    <row r="60" spans="2:12" ht="10">
      <c r="B60" s="18"/>
      <c r="L60" s="18"/>
    </row>
    <row r="61" spans="2:12" s="1" customFormat="1" ht="12.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">
      <c r="B62" s="18"/>
      <c r="L62" s="18"/>
    </row>
    <row r="63" spans="2:12" ht="10">
      <c r="B63" s="18"/>
      <c r="L63" s="18"/>
    </row>
    <row r="64" spans="2:12" ht="10">
      <c r="B64" s="18"/>
      <c r="L64" s="18"/>
    </row>
    <row r="65" spans="2:12" s="1" customFormat="1" ht="13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">
      <c r="B66" s="18"/>
      <c r="L66" s="18"/>
    </row>
    <row r="67" spans="2:12" ht="10">
      <c r="B67" s="18"/>
      <c r="L67" s="18"/>
    </row>
    <row r="68" spans="2:12" ht="10">
      <c r="B68" s="18"/>
      <c r="L68" s="18"/>
    </row>
    <row r="69" spans="2:12" ht="10">
      <c r="B69" s="18"/>
      <c r="L69" s="18"/>
    </row>
    <row r="70" spans="2:12" ht="10">
      <c r="B70" s="18"/>
      <c r="L70" s="18"/>
    </row>
    <row r="71" spans="2:12" ht="10">
      <c r="B71" s="18"/>
      <c r="L71" s="18"/>
    </row>
    <row r="72" spans="2:12" ht="10">
      <c r="B72" s="18"/>
      <c r="L72" s="18"/>
    </row>
    <row r="73" spans="2:12" ht="10">
      <c r="B73" s="18"/>
      <c r="L73" s="18"/>
    </row>
    <row r="74" spans="2:12" ht="10">
      <c r="B74" s="18"/>
      <c r="L74" s="18"/>
    </row>
    <row r="75" spans="2:12" ht="10">
      <c r="B75" s="18"/>
      <c r="L75" s="18"/>
    </row>
    <row r="76" spans="2:12" s="1" customFormat="1" ht="12.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116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2" t="str">
        <f>E7</f>
        <v>Doplnění docházkového systému ve vybraných budovách v obvodu OŘ Ostrava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113</v>
      </c>
      <c r="L86" s="30"/>
    </row>
    <row r="87" spans="2:47" s="1" customFormat="1" ht="16.5" customHeight="1">
      <c r="B87" s="30"/>
      <c r="E87" s="174" t="str">
        <f>E9</f>
        <v>SO05 - Hulín – provozní b...</v>
      </c>
      <c r="F87" s="214"/>
      <c r="G87" s="214"/>
      <c r="H87" s="214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0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23</v>
      </c>
      <c r="F91" s="23" t="str">
        <f>E15</f>
        <v>Správa železnic, státní organizace</v>
      </c>
      <c r="I91" s="25" t="s">
        <v>30</v>
      </c>
      <c r="J91" s="28" t="str">
        <f>E21</f>
        <v>Trade FIDES, a.s.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Ing. Jakub Martiník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119</v>
      </c>
      <c r="J96" s="64">
        <f>J121</f>
        <v>0</v>
      </c>
      <c r="L96" s="30"/>
      <c r="AU96" s="15" t="s">
        <v>120</v>
      </c>
    </row>
    <row r="97" spans="2:12" s="8" customFormat="1" ht="25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122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124</v>
      </c>
      <c r="E99" s="108"/>
      <c r="F99" s="108"/>
      <c r="G99" s="108"/>
      <c r="H99" s="108"/>
      <c r="I99" s="108"/>
      <c r="J99" s="109">
        <f>J194</f>
        <v>0</v>
      </c>
      <c r="L99" s="106"/>
    </row>
    <row r="100" spans="2:12" s="9" customFormat="1" ht="19.899999999999999" customHeight="1">
      <c r="B100" s="106"/>
      <c r="D100" s="107" t="s">
        <v>125</v>
      </c>
      <c r="E100" s="108"/>
      <c r="F100" s="108"/>
      <c r="G100" s="108"/>
      <c r="H100" s="108"/>
      <c r="I100" s="108"/>
      <c r="J100" s="109">
        <f>J263</f>
        <v>0</v>
      </c>
      <c r="L100" s="106"/>
    </row>
    <row r="101" spans="2:12" s="8" customFormat="1" ht="25" customHeight="1">
      <c r="B101" s="102"/>
      <c r="D101" s="103" t="s">
        <v>126</v>
      </c>
      <c r="E101" s="104"/>
      <c r="F101" s="104"/>
      <c r="G101" s="104"/>
      <c r="H101" s="104"/>
      <c r="I101" s="104"/>
      <c r="J101" s="105">
        <f>J274</f>
        <v>0</v>
      </c>
      <c r="L101" s="102"/>
    </row>
    <row r="102" spans="2:12" s="1" customFormat="1" ht="21.75" customHeight="1">
      <c r="B102" s="30"/>
      <c r="L102" s="30"/>
    </row>
    <row r="103" spans="2:12" s="1" customFormat="1" ht="7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7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5" customHeight="1">
      <c r="B108" s="30"/>
      <c r="C108" s="19" t="s">
        <v>131</v>
      </c>
      <c r="L108" s="30"/>
    </row>
    <row r="109" spans="2:12" s="1" customFormat="1" ht="7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26.25" customHeight="1">
      <c r="B111" s="30"/>
      <c r="E111" s="212" t="str">
        <f>E7</f>
        <v>Doplnění docházkového systému ve vybraných budovách v obvodu OŘ Ostrava</v>
      </c>
      <c r="F111" s="213"/>
      <c r="G111" s="213"/>
      <c r="H111" s="213"/>
      <c r="L111" s="30"/>
    </row>
    <row r="112" spans="2:12" s="1" customFormat="1" ht="12" customHeight="1">
      <c r="B112" s="30"/>
      <c r="C112" s="25" t="s">
        <v>113</v>
      </c>
      <c r="L112" s="30"/>
    </row>
    <row r="113" spans="2:65" s="1" customFormat="1" ht="16.5" customHeight="1">
      <c r="B113" s="30"/>
      <c r="E113" s="174" t="str">
        <f>E9</f>
        <v>SO05 - Hulín – provozní b...</v>
      </c>
      <c r="F113" s="214"/>
      <c r="G113" s="214"/>
      <c r="H113" s="214"/>
      <c r="L113" s="30"/>
    </row>
    <row r="114" spans="2:65" s="1" customFormat="1" ht="7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 xml:space="preserve"> </v>
      </c>
      <c r="I115" s="25" t="s">
        <v>22</v>
      </c>
      <c r="J115" s="50">
        <f>IF(J12="","",J12)</f>
        <v>0</v>
      </c>
      <c r="L115" s="30"/>
    </row>
    <row r="116" spans="2:65" s="1" customFormat="1" ht="7" customHeight="1">
      <c r="B116" s="30"/>
      <c r="L116" s="30"/>
    </row>
    <row r="117" spans="2:65" s="1" customFormat="1" ht="15.15" customHeight="1">
      <c r="B117" s="30"/>
      <c r="C117" s="25" t="s">
        <v>23</v>
      </c>
      <c r="F117" s="23" t="str">
        <f>E15</f>
        <v>Správa železnic, státní organizace</v>
      </c>
      <c r="I117" s="25" t="s">
        <v>30</v>
      </c>
      <c r="J117" s="28" t="str">
        <f>E21</f>
        <v>Trade FIDES, a.s.</v>
      </c>
      <c r="L117" s="30"/>
    </row>
    <row r="118" spans="2:65" s="1" customFormat="1" ht="15.15" customHeight="1">
      <c r="B118" s="30"/>
      <c r="C118" s="25" t="s">
        <v>28</v>
      </c>
      <c r="F118" s="23" t="str">
        <f>IF(E18="","",E18)</f>
        <v>Vyplň údaj</v>
      </c>
      <c r="I118" s="25" t="s">
        <v>34</v>
      </c>
      <c r="J118" s="28" t="str">
        <f>E24</f>
        <v>Ing. Jakub Martiník</v>
      </c>
      <c r="L118" s="30"/>
    </row>
    <row r="119" spans="2:65" s="1" customFormat="1" ht="10.25" customHeight="1">
      <c r="B119" s="30"/>
      <c r="L119" s="30"/>
    </row>
    <row r="120" spans="2:65" s="10" customFormat="1" ht="29.25" customHeight="1">
      <c r="B120" s="110"/>
      <c r="C120" s="111" t="s">
        <v>132</v>
      </c>
      <c r="D120" s="112" t="s">
        <v>62</v>
      </c>
      <c r="E120" s="112" t="s">
        <v>58</v>
      </c>
      <c r="F120" s="112" t="s">
        <v>59</v>
      </c>
      <c r="G120" s="112" t="s">
        <v>133</v>
      </c>
      <c r="H120" s="112" t="s">
        <v>134</v>
      </c>
      <c r="I120" s="112" t="s">
        <v>135</v>
      </c>
      <c r="J120" s="112" t="s">
        <v>118</v>
      </c>
      <c r="K120" s="113" t="s">
        <v>136</v>
      </c>
      <c r="L120" s="110"/>
      <c r="M120" s="57" t="s">
        <v>1</v>
      </c>
      <c r="N120" s="58" t="s">
        <v>41</v>
      </c>
      <c r="O120" s="58" t="s">
        <v>137</v>
      </c>
      <c r="P120" s="58" t="s">
        <v>138</v>
      </c>
      <c r="Q120" s="58" t="s">
        <v>139</v>
      </c>
      <c r="R120" s="58" t="s">
        <v>140</v>
      </c>
      <c r="S120" s="58" t="s">
        <v>141</v>
      </c>
      <c r="T120" s="59" t="s">
        <v>142</v>
      </c>
    </row>
    <row r="121" spans="2:65" s="1" customFormat="1" ht="22.75" customHeight="1">
      <c r="B121" s="30"/>
      <c r="C121" s="62" t="s">
        <v>143</v>
      </c>
      <c r="J121" s="114">
        <f>BK121</f>
        <v>0</v>
      </c>
      <c r="L121" s="30"/>
      <c r="M121" s="60"/>
      <c r="N121" s="51"/>
      <c r="O121" s="51"/>
      <c r="P121" s="115">
        <f>P122+P274</f>
        <v>0</v>
      </c>
      <c r="Q121" s="51"/>
      <c r="R121" s="115">
        <f>R122+R274</f>
        <v>5.212E-2</v>
      </c>
      <c r="S121" s="51"/>
      <c r="T121" s="116">
        <f>T122+T274</f>
        <v>5.21E-2</v>
      </c>
      <c r="AT121" s="15" t="s">
        <v>76</v>
      </c>
      <c r="AU121" s="15" t="s">
        <v>120</v>
      </c>
      <c r="BK121" s="117">
        <f>BK122+BK274</f>
        <v>0</v>
      </c>
    </row>
    <row r="122" spans="2:65" s="11" customFormat="1" ht="25.9" customHeight="1">
      <c r="B122" s="118"/>
      <c r="D122" s="119" t="s">
        <v>76</v>
      </c>
      <c r="E122" s="120" t="s">
        <v>144</v>
      </c>
      <c r="F122" s="120" t="s">
        <v>145</v>
      </c>
      <c r="I122" s="121"/>
      <c r="J122" s="122">
        <f>BK122</f>
        <v>0</v>
      </c>
      <c r="L122" s="118"/>
      <c r="M122" s="123"/>
      <c r="P122" s="124">
        <f>P123+P194+P263</f>
        <v>0</v>
      </c>
      <c r="R122" s="124">
        <f>R123+R194+R263</f>
        <v>5.212E-2</v>
      </c>
      <c r="T122" s="125">
        <f>T123+T194+T263</f>
        <v>5.21E-2</v>
      </c>
      <c r="AR122" s="119" t="s">
        <v>87</v>
      </c>
      <c r="AT122" s="126" t="s">
        <v>76</v>
      </c>
      <c r="AU122" s="126" t="s">
        <v>77</v>
      </c>
      <c r="AY122" s="119" t="s">
        <v>146</v>
      </c>
      <c r="BK122" s="127">
        <f>BK123+BK194+BK263</f>
        <v>0</v>
      </c>
    </row>
    <row r="123" spans="2:65" s="11" customFormat="1" ht="22.75" customHeight="1">
      <c r="B123" s="118"/>
      <c r="D123" s="119" t="s">
        <v>76</v>
      </c>
      <c r="E123" s="128" t="s">
        <v>147</v>
      </c>
      <c r="F123" s="128" t="s">
        <v>148</v>
      </c>
      <c r="I123" s="121"/>
      <c r="J123" s="129">
        <f>BK123</f>
        <v>0</v>
      </c>
      <c r="L123" s="118"/>
      <c r="M123" s="123"/>
      <c r="P123" s="124">
        <f>SUM(P124:P193)</f>
        <v>0</v>
      </c>
      <c r="R123" s="124">
        <f>SUM(R124:R193)</f>
        <v>1.098E-2</v>
      </c>
      <c r="T123" s="125">
        <f>SUM(T124:T193)</f>
        <v>0</v>
      </c>
      <c r="AR123" s="119" t="s">
        <v>85</v>
      </c>
      <c r="AT123" s="126" t="s">
        <v>76</v>
      </c>
      <c r="AU123" s="126" t="s">
        <v>85</v>
      </c>
      <c r="AY123" s="119" t="s">
        <v>146</v>
      </c>
      <c r="BK123" s="127">
        <f>SUM(BK124:BK193)</f>
        <v>0</v>
      </c>
    </row>
    <row r="124" spans="2:65" s="1" customFormat="1" ht="24.15" customHeight="1">
      <c r="B124" s="30"/>
      <c r="C124" s="130" t="s">
        <v>85</v>
      </c>
      <c r="D124" s="130" t="s">
        <v>149</v>
      </c>
      <c r="E124" s="131" t="s">
        <v>150</v>
      </c>
      <c r="F124" s="132" t="s">
        <v>151</v>
      </c>
      <c r="G124" s="133" t="s">
        <v>152</v>
      </c>
      <c r="H124" s="134">
        <v>1</v>
      </c>
      <c r="I124" s="135"/>
      <c r="J124" s="136">
        <f>ROUND(I124*H124,2)</f>
        <v>0</v>
      </c>
      <c r="K124" s="132" t="s">
        <v>153</v>
      </c>
      <c r="L124" s="137"/>
      <c r="M124" s="138" t="s">
        <v>1</v>
      </c>
      <c r="N124" s="139" t="s">
        <v>42</v>
      </c>
      <c r="P124" s="140">
        <f>O124*H124</f>
        <v>0</v>
      </c>
      <c r="Q124" s="140">
        <v>8.2000000000000007E-3</v>
      </c>
      <c r="R124" s="140">
        <f>Q124*H124</f>
        <v>8.2000000000000007E-3</v>
      </c>
      <c r="S124" s="140">
        <v>0</v>
      </c>
      <c r="T124" s="141">
        <f>S124*H124</f>
        <v>0</v>
      </c>
      <c r="AR124" s="142" t="s">
        <v>154</v>
      </c>
      <c r="AT124" s="142" t="s">
        <v>149</v>
      </c>
      <c r="AU124" s="142" t="s">
        <v>87</v>
      </c>
      <c r="AY124" s="15" t="s">
        <v>146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85</v>
      </c>
      <c r="BK124" s="143">
        <f>ROUND(I124*H124,2)</f>
        <v>0</v>
      </c>
      <c r="BL124" s="15" t="s">
        <v>155</v>
      </c>
      <c r="BM124" s="142" t="s">
        <v>87</v>
      </c>
    </row>
    <row r="125" spans="2:65" s="1" customFormat="1" ht="18">
      <c r="B125" s="30"/>
      <c r="D125" s="144" t="s">
        <v>156</v>
      </c>
      <c r="F125" s="145" t="s">
        <v>151</v>
      </c>
      <c r="I125" s="146"/>
      <c r="L125" s="30"/>
      <c r="M125" s="147"/>
      <c r="T125" s="54"/>
      <c r="AT125" s="15" t="s">
        <v>156</v>
      </c>
      <c r="AU125" s="15" t="s">
        <v>87</v>
      </c>
    </row>
    <row r="126" spans="2:65" s="1" customFormat="1" ht="24.15" customHeight="1">
      <c r="B126" s="30"/>
      <c r="C126" s="148" t="s">
        <v>87</v>
      </c>
      <c r="D126" s="148" t="s">
        <v>157</v>
      </c>
      <c r="E126" s="149" t="s">
        <v>158</v>
      </c>
      <c r="F126" s="150" t="s">
        <v>159</v>
      </c>
      <c r="G126" s="151" t="s">
        <v>152</v>
      </c>
      <c r="H126" s="152">
        <v>1</v>
      </c>
      <c r="I126" s="153"/>
      <c r="J126" s="154">
        <f>ROUND(I126*H126,2)</f>
        <v>0</v>
      </c>
      <c r="K126" s="150" t="s">
        <v>153</v>
      </c>
      <c r="L126" s="30"/>
      <c r="M126" s="155" t="s">
        <v>1</v>
      </c>
      <c r="N126" s="156" t="s">
        <v>42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155</v>
      </c>
      <c r="AT126" s="142" t="s">
        <v>157</v>
      </c>
      <c r="AU126" s="142" t="s">
        <v>87</v>
      </c>
      <c r="AY126" s="15" t="s">
        <v>146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85</v>
      </c>
      <c r="BK126" s="143">
        <f>ROUND(I126*H126,2)</f>
        <v>0</v>
      </c>
      <c r="BL126" s="15" t="s">
        <v>155</v>
      </c>
      <c r="BM126" s="142" t="s">
        <v>155</v>
      </c>
    </row>
    <row r="127" spans="2:65" s="1" customFormat="1" ht="10">
      <c r="B127" s="30"/>
      <c r="D127" s="144" t="s">
        <v>156</v>
      </c>
      <c r="F127" s="145" t="s">
        <v>159</v>
      </c>
      <c r="I127" s="146"/>
      <c r="L127" s="30"/>
      <c r="M127" s="147"/>
      <c r="T127" s="54"/>
      <c r="AT127" s="15" t="s">
        <v>156</v>
      </c>
      <c r="AU127" s="15" t="s">
        <v>87</v>
      </c>
    </row>
    <row r="128" spans="2:65" s="1" customFormat="1" ht="16.5" customHeight="1">
      <c r="B128" s="30"/>
      <c r="C128" s="130" t="s">
        <v>160</v>
      </c>
      <c r="D128" s="130" t="s">
        <v>149</v>
      </c>
      <c r="E128" s="131" t="s">
        <v>161</v>
      </c>
      <c r="F128" s="132" t="s">
        <v>162</v>
      </c>
      <c r="G128" s="133" t="s">
        <v>163</v>
      </c>
      <c r="H128" s="134">
        <v>1</v>
      </c>
      <c r="I128" s="135"/>
      <c r="J128" s="136">
        <f>ROUND(I128*H128,2)</f>
        <v>0</v>
      </c>
      <c r="K128" s="132" t="s">
        <v>1</v>
      </c>
      <c r="L128" s="137"/>
      <c r="M128" s="138" t="s">
        <v>1</v>
      </c>
      <c r="N128" s="139" t="s">
        <v>42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154</v>
      </c>
      <c r="AT128" s="142" t="s">
        <v>149</v>
      </c>
      <c r="AU128" s="142" t="s">
        <v>87</v>
      </c>
      <c r="AY128" s="15" t="s">
        <v>146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85</v>
      </c>
      <c r="BK128" s="143">
        <f>ROUND(I128*H128,2)</f>
        <v>0</v>
      </c>
      <c r="BL128" s="15" t="s">
        <v>155</v>
      </c>
      <c r="BM128" s="142" t="s">
        <v>164</v>
      </c>
    </row>
    <row r="129" spans="2:65" s="1" customFormat="1" ht="10">
      <c r="B129" s="30"/>
      <c r="D129" s="144" t="s">
        <v>156</v>
      </c>
      <c r="F129" s="145" t="s">
        <v>162</v>
      </c>
      <c r="I129" s="146"/>
      <c r="L129" s="30"/>
      <c r="M129" s="147"/>
      <c r="T129" s="54"/>
      <c r="AT129" s="15" t="s">
        <v>156</v>
      </c>
      <c r="AU129" s="15" t="s">
        <v>87</v>
      </c>
    </row>
    <row r="130" spans="2:65" s="1" customFormat="1" ht="16.5" customHeight="1">
      <c r="B130" s="30"/>
      <c r="C130" s="148" t="s">
        <v>155</v>
      </c>
      <c r="D130" s="148" t="s">
        <v>157</v>
      </c>
      <c r="E130" s="149" t="s">
        <v>165</v>
      </c>
      <c r="F130" s="150" t="s">
        <v>166</v>
      </c>
      <c r="G130" s="151" t="s">
        <v>152</v>
      </c>
      <c r="H130" s="152">
        <v>1</v>
      </c>
      <c r="I130" s="153"/>
      <c r="J130" s="154">
        <f>ROUND(I130*H130,2)</f>
        <v>0</v>
      </c>
      <c r="K130" s="150" t="s">
        <v>153</v>
      </c>
      <c r="L130" s="30"/>
      <c r="M130" s="155" t="s">
        <v>1</v>
      </c>
      <c r="N130" s="156" t="s">
        <v>42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155</v>
      </c>
      <c r="AT130" s="142" t="s">
        <v>157</v>
      </c>
      <c r="AU130" s="142" t="s">
        <v>87</v>
      </c>
      <c r="AY130" s="15" t="s">
        <v>146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85</v>
      </c>
      <c r="BK130" s="143">
        <f>ROUND(I130*H130,2)</f>
        <v>0</v>
      </c>
      <c r="BL130" s="15" t="s">
        <v>155</v>
      </c>
      <c r="BM130" s="142" t="s">
        <v>154</v>
      </c>
    </row>
    <row r="131" spans="2:65" s="1" customFormat="1" ht="10">
      <c r="B131" s="30"/>
      <c r="D131" s="144" t="s">
        <v>156</v>
      </c>
      <c r="F131" s="145" t="s">
        <v>166</v>
      </c>
      <c r="I131" s="146"/>
      <c r="L131" s="30"/>
      <c r="M131" s="147"/>
      <c r="T131" s="54"/>
      <c r="AT131" s="15" t="s">
        <v>156</v>
      </c>
      <c r="AU131" s="15" t="s">
        <v>87</v>
      </c>
    </row>
    <row r="132" spans="2:65" s="1" customFormat="1" ht="24.15" customHeight="1">
      <c r="B132" s="30"/>
      <c r="C132" s="130" t="s">
        <v>167</v>
      </c>
      <c r="D132" s="130" t="s">
        <v>149</v>
      </c>
      <c r="E132" s="131" t="s">
        <v>481</v>
      </c>
      <c r="F132" s="132" t="s">
        <v>482</v>
      </c>
      <c r="G132" s="133" t="s">
        <v>152</v>
      </c>
      <c r="H132" s="134">
        <v>1</v>
      </c>
      <c r="I132" s="135"/>
      <c r="J132" s="136">
        <f>ROUND(I132*H132,2)</f>
        <v>0</v>
      </c>
      <c r="K132" s="132" t="s">
        <v>1</v>
      </c>
      <c r="L132" s="137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154</v>
      </c>
      <c r="AT132" s="142" t="s">
        <v>149</v>
      </c>
      <c r="AU132" s="142" t="s">
        <v>87</v>
      </c>
      <c r="AY132" s="15" t="s">
        <v>146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85</v>
      </c>
      <c r="BK132" s="143">
        <f>ROUND(I132*H132,2)</f>
        <v>0</v>
      </c>
      <c r="BL132" s="15" t="s">
        <v>155</v>
      </c>
      <c r="BM132" s="142" t="s">
        <v>170</v>
      </c>
    </row>
    <row r="133" spans="2:65" s="1" customFormat="1" ht="18">
      <c r="B133" s="30"/>
      <c r="D133" s="144" t="s">
        <v>156</v>
      </c>
      <c r="F133" s="145" t="s">
        <v>482</v>
      </c>
      <c r="I133" s="146"/>
      <c r="L133" s="30"/>
      <c r="M133" s="147"/>
      <c r="T133" s="54"/>
      <c r="AT133" s="15" t="s">
        <v>156</v>
      </c>
      <c r="AU133" s="15" t="s">
        <v>87</v>
      </c>
    </row>
    <row r="134" spans="2:65" s="1" customFormat="1" ht="24.15" customHeight="1">
      <c r="B134" s="30"/>
      <c r="C134" s="148" t="s">
        <v>164</v>
      </c>
      <c r="D134" s="148" t="s">
        <v>157</v>
      </c>
      <c r="E134" s="149" t="s">
        <v>171</v>
      </c>
      <c r="F134" s="150" t="s">
        <v>172</v>
      </c>
      <c r="G134" s="151" t="s">
        <v>152</v>
      </c>
      <c r="H134" s="152">
        <v>1</v>
      </c>
      <c r="I134" s="153"/>
      <c r="J134" s="154">
        <f>ROUND(I134*H134,2)</f>
        <v>0</v>
      </c>
      <c r="K134" s="150" t="s">
        <v>153</v>
      </c>
      <c r="L134" s="30"/>
      <c r="M134" s="155" t="s">
        <v>1</v>
      </c>
      <c r="N134" s="156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155</v>
      </c>
      <c r="AT134" s="142" t="s">
        <v>157</v>
      </c>
      <c r="AU134" s="142" t="s">
        <v>87</v>
      </c>
      <c r="AY134" s="15" t="s">
        <v>146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85</v>
      </c>
      <c r="BK134" s="143">
        <f>ROUND(I134*H134,2)</f>
        <v>0</v>
      </c>
      <c r="BL134" s="15" t="s">
        <v>155</v>
      </c>
      <c r="BM134" s="142" t="s">
        <v>8</v>
      </c>
    </row>
    <row r="135" spans="2:65" s="1" customFormat="1" ht="10">
      <c r="B135" s="30"/>
      <c r="D135" s="144" t="s">
        <v>156</v>
      </c>
      <c r="F135" s="145" t="s">
        <v>172</v>
      </c>
      <c r="I135" s="146"/>
      <c r="L135" s="30"/>
      <c r="M135" s="147"/>
      <c r="T135" s="54"/>
      <c r="AT135" s="15" t="s">
        <v>156</v>
      </c>
      <c r="AU135" s="15" t="s">
        <v>87</v>
      </c>
    </row>
    <row r="136" spans="2:65" s="1" customFormat="1" ht="16.5" customHeight="1">
      <c r="B136" s="30"/>
      <c r="C136" s="130" t="s">
        <v>173</v>
      </c>
      <c r="D136" s="130" t="s">
        <v>149</v>
      </c>
      <c r="E136" s="131" t="s">
        <v>483</v>
      </c>
      <c r="F136" s="132" t="s">
        <v>484</v>
      </c>
      <c r="G136" s="133" t="s">
        <v>163</v>
      </c>
      <c r="H136" s="134">
        <v>1</v>
      </c>
      <c r="I136" s="135"/>
      <c r="J136" s="136">
        <f>ROUND(I136*H136,2)</f>
        <v>0</v>
      </c>
      <c r="K136" s="132" t="s">
        <v>1</v>
      </c>
      <c r="L136" s="137"/>
      <c r="M136" s="138" t="s">
        <v>1</v>
      </c>
      <c r="N136" s="139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154</v>
      </c>
      <c r="AT136" s="142" t="s">
        <v>149</v>
      </c>
      <c r="AU136" s="142" t="s">
        <v>87</v>
      </c>
      <c r="AY136" s="15" t="s">
        <v>146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85</v>
      </c>
      <c r="BK136" s="143">
        <f>ROUND(I136*H136,2)</f>
        <v>0</v>
      </c>
      <c r="BL136" s="15" t="s">
        <v>155</v>
      </c>
      <c r="BM136" s="142" t="s">
        <v>174</v>
      </c>
    </row>
    <row r="137" spans="2:65" s="1" customFormat="1" ht="10">
      <c r="B137" s="30"/>
      <c r="D137" s="144" t="s">
        <v>156</v>
      </c>
      <c r="F137" s="145" t="s">
        <v>484</v>
      </c>
      <c r="I137" s="146"/>
      <c r="L137" s="30"/>
      <c r="M137" s="147"/>
      <c r="T137" s="54"/>
      <c r="AT137" s="15" t="s">
        <v>156</v>
      </c>
      <c r="AU137" s="15" t="s">
        <v>87</v>
      </c>
    </row>
    <row r="138" spans="2:65" s="1" customFormat="1" ht="16.5" customHeight="1">
      <c r="B138" s="30"/>
      <c r="C138" s="148" t="s">
        <v>154</v>
      </c>
      <c r="D138" s="148" t="s">
        <v>157</v>
      </c>
      <c r="E138" s="149" t="s">
        <v>165</v>
      </c>
      <c r="F138" s="150" t="s">
        <v>166</v>
      </c>
      <c r="G138" s="151" t="s">
        <v>152</v>
      </c>
      <c r="H138" s="152">
        <v>1</v>
      </c>
      <c r="I138" s="153"/>
      <c r="J138" s="154">
        <f>ROUND(I138*H138,2)</f>
        <v>0</v>
      </c>
      <c r="K138" s="150" t="s">
        <v>153</v>
      </c>
      <c r="L138" s="30"/>
      <c r="M138" s="155" t="s">
        <v>1</v>
      </c>
      <c r="N138" s="156" t="s">
        <v>42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155</v>
      </c>
      <c r="AT138" s="142" t="s">
        <v>157</v>
      </c>
      <c r="AU138" s="142" t="s">
        <v>87</v>
      </c>
      <c r="AY138" s="15" t="s">
        <v>146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85</v>
      </c>
      <c r="BK138" s="143">
        <f>ROUND(I138*H138,2)</f>
        <v>0</v>
      </c>
      <c r="BL138" s="15" t="s">
        <v>155</v>
      </c>
      <c r="BM138" s="142" t="s">
        <v>175</v>
      </c>
    </row>
    <row r="139" spans="2:65" s="1" customFormat="1" ht="10">
      <c r="B139" s="30"/>
      <c r="D139" s="144" t="s">
        <v>156</v>
      </c>
      <c r="F139" s="145" t="s">
        <v>166</v>
      </c>
      <c r="I139" s="146"/>
      <c r="L139" s="30"/>
      <c r="M139" s="147"/>
      <c r="T139" s="54"/>
      <c r="AT139" s="15" t="s">
        <v>156</v>
      </c>
      <c r="AU139" s="15" t="s">
        <v>87</v>
      </c>
    </row>
    <row r="140" spans="2:65" s="1" customFormat="1" ht="16.5" customHeight="1">
      <c r="B140" s="30"/>
      <c r="C140" s="130" t="s">
        <v>176</v>
      </c>
      <c r="D140" s="130" t="s">
        <v>149</v>
      </c>
      <c r="E140" s="131" t="s">
        <v>177</v>
      </c>
      <c r="F140" s="132" t="s">
        <v>178</v>
      </c>
      <c r="G140" s="133" t="s">
        <v>152</v>
      </c>
      <c r="H140" s="134">
        <v>1</v>
      </c>
      <c r="I140" s="135"/>
      <c r="J140" s="136">
        <f>ROUND(I140*H140,2)</f>
        <v>0</v>
      </c>
      <c r="K140" s="132" t="s">
        <v>153</v>
      </c>
      <c r="L140" s="137"/>
      <c r="M140" s="138" t="s">
        <v>1</v>
      </c>
      <c r="N140" s="139" t="s">
        <v>42</v>
      </c>
      <c r="P140" s="140">
        <f>O140*H140</f>
        <v>0</v>
      </c>
      <c r="Q140" s="140">
        <v>6.0999999999999997E-4</v>
      </c>
      <c r="R140" s="140">
        <f>Q140*H140</f>
        <v>6.0999999999999997E-4</v>
      </c>
      <c r="S140" s="140">
        <v>0</v>
      </c>
      <c r="T140" s="141">
        <f>S140*H140</f>
        <v>0</v>
      </c>
      <c r="AR140" s="142" t="s">
        <v>154</v>
      </c>
      <c r="AT140" s="142" t="s">
        <v>149</v>
      </c>
      <c r="AU140" s="142" t="s">
        <v>87</v>
      </c>
      <c r="AY140" s="15" t="s">
        <v>146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85</v>
      </c>
      <c r="BK140" s="143">
        <f>ROUND(I140*H140,2)</f>
        <v>0</v>
      </c>
      <c r="BL140" s="15" t="s">
        <v>155</v>
      </c>
      <c r="BM140" s="142" t="s">
        <v>179</v>
      </c>
    </row>
    <row r="141" spans="2:65" s="1" customFormat="1" ht="10">
      <c r="B141" s="30"/>
      <c r="D141" s="144" t="s">
        <v>156</v>
      </c>
      <c r="F141" s="145" t="s">
        <v>178</v>
      </c>
      <c r="I141" s="146"/>
      <c r="L141" s="30"/>
      <c r="M141" s="147"/>
      <c r="T141" s="54"/>
      <c r="AT141" s="15" t="s">
        <v>156</v>
      </c>
      <c r="AU141" s="15" t="s">
        <v>87</v>
      </c>
    </row>
    <row r="142" spans="2:65" s="1" customFormat="1" ht="24.15" customHeight="1">
      <c r="B142" s="30"/>
      <c r="C142" s="148" t="s">
        <v>170</v>
      </c>
      <c r="D142" s="148" t="s">
        <v>157</v>
      </c>
      <c r="E142" s="149" t="s">
        <v>180</v>
      </c>
      <c r="F142" s="150" t="s">
        <v>181</v>
      </c>
      <c r="G142" s="151" t="s">
        <v>152</v>
      </c>
      <c r="H142" s="152">
        <v>1</v>
      </c>
      <c r="I142" s="153"/>
      <c r="J142" s="154">
        <f>ROUND(I142*H142,2)</f>
        <v>0</v>
      </c>
      <c r="K142" s="150" t="s">
        <v>153</v>
      </c>
      <c r="L142" s="30"/>
      <c r="M142" s="155" t="s">
        <v>1</v>
      </c>
      <c r="N142" s="156" t="s">
        <v>42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155</v>
      </c>
      <c r="AT142" s="142" t="s">
        <v>157</v>
      </c>
      <c r="AU142" s="142" t="s">
        <v>87</v>
      </c>
      <c r="AY142" s="15" t="s">
        <v>146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85</v>
      </c>
      <c r="BK142" s="143">
        <f>ROUND(I142*H142,2)</f>
        <v>0</v>
      </c>
      <c r="BL142" s="15" t="s">
        <v>155</v>
      </c>
      <c r="BM142" s="142" t="s">
        <v>182</v>
      </c>
    </row>
    <row r="143" spans="2:65" s="1" customFormat="1" ht="10">
      <c r="B143" s="30"/>
      <c r="D143" s="144" t="s">
        <v>156</v>
      </c>
      <c r="F143" s="145" t="s">
        <v>181</v>
      </c>
      <c r="I143" s="146"/>
      <c r="L143" s="30"/>
      <c r="M143" s="147"/>
      <c r="T143" s="54"/>
      <c r="AT143" s="15" t="s">
        <v>156</v>
      </c>
      <c r="AU143" s="15" t="s">
        <v>87</v>
      </c>
    </row>
    <row r="144" spans="2:65" s="1" customFormat="1" ht="24.15" customHeight="1">
      <c r="B144" s="30"/>
      <c r="C144" s="130" t="s">
        <v>183</v>
      </c>
      <c r="D144" s="130" t="s">
        <v>149</v>
      </c>
      <c r="E144" s="131" t="s">
        <v>184</v>
      </c>
      <c r="F144" s="132" t="s">
        <v>185</v>
      </c>
      <c r="G144" s="133" t="s">
        <v>152</v>
      </c>
      <c r="H144" s="134">
        <v>1</v>
      </c>
      <c r="I144" s="135"/>
      <c r="J144" s="136">
        <f>ROUND(I144*H144,2)</f>
        <v>0</v>
      </c>
      <c r="K144" s="132" t="s">
        <v>153</v>
      </c>
      <c r="L144" s="137"/>
      <c r="M144" s="138" t="s">
        <v>1</v>
      </c>
      <c r="N144" s="139" t="s">
        <v>42</v>
      </c>
      <c r="P144" s="140">
        <f>O144*H144</f>
        <v>0</v>
      </c>
      <c r="Q144" s="140">
        <v>5.0000000000000001E-4</v>
      </c>
      <c r="R144" s="140">
        <f>Q144*H144</f>
        <v>5.0000000000000001E-4</v>
      </c>
      <c r="S144" s="140">
        <v>0</v>
      </c>
      <c r="T144" s="141">
        <f>S144*H144</f>
        <v>0</v>
      </c>
      <c r="AR144" s="142" t="s">
        <v>154</v>
      </c>
      <c r="AT144" s="142" t="s">
        <v>149</v>
      </c>
      <c r="AU144" s="142" t="s">
        <v>87</v>
      </c>
      <c r="AY144" s="15" t="s">
        <v>146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85</v>
      </c>
      <c r="BK144" s="143">
        <f>ROUND(I144*H144,2)</f>
        <v>0</v>
      </c>
      <c r="BL144" s="15" t="s">
        <v>155</v>
      </c>
      <c r="BM144" s="142" t="s">
        <v>186</v>
      </c>
    </row>
    <row r="145" spans="2:65" s="1" customFormat="1" ht="18">
      <c r="B145" s="30"/>
      <c r="D145" s="144" t="s">
        <v>156</v>
      </c>
      <c r="F145" s="145" t="s">
        <v>185</v>
      </c>
      <c r="I145" s="146"/>
      <c r="L145" s="30"/>
      <c r="M145" s="147"/>
      <c r="T145" s="54"/>
      <c r="AT145" s="15" t="s">
        <v>156</v>
      </c>
      <c r="AU145" s="15" t="s">
        <v>87</v>
      </c>
    </row>
    <row r="146" spans="2:65" s="1" customFormat="1" ht="21.75" customHeight="1">
      <c r="B146" s="30"/>
      <c r="C146" s="148" t="s">
        <v>8</v>
      </c>
      <c r="D146" s="148" t="s">
        <v>157</v>
      </c>
      <c r="E146" s="149" t="s">
        <v>187</v>
      </c>
      <c r="F146" s="150" t="s">
        <v>188</v>
      </c>
      <c r="G146" s="151" t="s">
        <v>152</v>
      </c>
      <c r="H146" s="152">
        <v>1</v>
      </c>
      <c r="I146" s="153"/>
      <c r="J146" s="154">
        <f>ROUND(I146*H146,2)</f>
        <v>0</v>
      </c>
      <c r="K146" s="150" t="s">
        <v>153</v>
      </c>
      <c r="L146" s="30"/>
      <c r="M146" s="155" t="s">
        <v>1</v>
      </c>
      <c r="N146" s="156" t="s">
        <v>42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155</v>
      </c>
      <c r="AT146" s="142" t="s">
        <v>157</v>
      </c>
      <c r="AU146" s="142" t="s">
        <v>87</v>
      </c>
      <c r="AY146" s="15" t="s">
        <v>146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85</v>
      </c>
      <c r="BK146" s="143">
        <f>ROUND(I146*H146,2)</f>
        <v>0</v>
      </c>
      <c r="BL146" s="15" t="s">
        <v>155</v>
      </c>
      <c r="BM146" s="142" t="s">
        <v>189</v>
      </c>
    </row>
    <row r="147" spans="2:65" s="1" customFormat="1" ht="10">
      <c r="B147" s="30"/>
      <c r="D147" s="144" t="s">
        <v>156</v>
      </c>
      <c r="F147" s="145" t="s">
        <v>188</v>
      </c>
      <c r="I147" s="146"/>
      <c r="L147" s="30"/>
      <c r="M147" s="147"/>
      <c r="T147" s="54"/>
      <c r="AT147" s="15" t="s">
        <v>156</v>
      </c>
      <c r="AU147" s="15" t="s">
        <v>87</v>
      </c>
    </row>
    <row r="148" spans="2:65" s="1" customFormat="1" ht="49" customHeight="1">
      <c r="B148" s="30"/>
      <c r="C148" s="130" t="s">
        <v>190</v>
      </c>
      <c r="D148" s="130" t="s">
        <v>149</v>
      </c>
      <c r="E148" s="131" t="s">
        <v>198</v>
      </c>
      <c r="F148" s="132" t="s">
        <v>199</v>
      </c>
      <c r="G148" s="133" t="s">
        <v>152</v>
      </c>
      <c r="H148" s="134">
        <v>1</v>
      </c>
      <c r="I148" s="135"/>
      <c r="J148" s="136">
        <f>ROUND(I148*H148,2)</f>
        <v>0</v>
      </c>
      <c r="K148" s="132" t="s">
        <v>153</v>
      </c>
      <c r="L148" s="137"/>
      <c r="M148" s="138" t="s">
        <v>1</v>
      </c>
      <c r="N148" s="139" t="s">
        <v>42</v>
      </c>
      <c r="P148" s="140">
        <f>O148*H148</f>
        <v>0</v>
      </c>
      <c r="Q148" s="140">
        <v>6.9999999999999999E-4</v>
      </c>
      <c r="R148" s="140">
        <f>Q148*H148</f>
        <v>6.9999999999999999E-4</v>
      </c>
      <c r="S148" s="140">
        <v>0</v>
      </c>
      <c r="T148" s="141">
        <f>S148*H148</f>
        <v>0</v>
      </c>
      <c r="AR148" s="142" t="s">
        <v>154</v>
      </c>
      <c r="AT148" s="142" t="s">
        <v>149</v>
      </c>
      <c r="AU148" s="142" t="s">
        <v>87</v>
      </c>
      <c r="AY148" s="15" t="s">
        <v>146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85</v>
      </c>
      <c r="BK148" s="143">
        <f>ROUND(I148*H148,2)</f>
        <v>0</v>
      </c>
      <c r="BL148" s="15" t="s">
        <v>155</v>
      </c>
      <c r="BM148" s="142" t="s">
        <v>193</v>
      </c>
    </row>
    <row r="149" spans="2:65" s="1" customFormat="1" ht="27">
      <c r="B149" s="30"/>
      <c r="D149" s="144" t="s">
        <v>156</v>
      </c>
      <c r="F149" s="145" t="s">
        <v>199</v>
      </c>
      <c r="I149" s="146"/>
      <c r="L149" s="30"/>
      <c r="M149" s="147"/>
      <c r="T149" s="54"/>
      <c r="AT149" s="15" t="s">
        <v>156</v>
      </c>
      <c r="AU149" s="15" t="s">
        <v>87</v>
      </c>
    </row>
    <row r="150" spans="2:65" s="1" customFormat="1" ht="24.15" customHeight="1">
      <c r="B150" s="30"/>
      <c r="C150" s="148" t="s">
        <v>174</v>
      </c>
      <c r="D150" s="148" t="s">
        <v>157</v>
      </c>
      <c r="E150" s="149" t="s">
        <v>201</v>
      </c>
      <c r="F150" s="150" t="s">
        <v>202</v>
      </c>
      <c r="G150" s="151" t="s">
        <v>152</v>
      </c>
      <c r="H150" s="152">
        <v>1</v>
      </c>
      <c r="I150" s="153"/>
      <c r="J150" s="154">
        <f>ROUND(I150*H150,2)</f>
        <v>0</v>
      </c>
      <c r="K150" s="150" t="s">
        <v>153</v>
      </c>
      <c r="L150" s="30"/>
      <c r="M150" s="155" t="s">
        <v>1</v>
      </c>
      <c r="N150" s="156" t="s">
        <v>42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155</v>
      </c>
      <c r="AT150" s="142" t="s">
        <v>157</v>
      </c>
      <c r="AU150" s="142" t="s">
        <v>87</v>
      </c>
      <c r="AY150" s="15" t="s">
        <v>146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5" t="s">
        <v>85</v>
      </c>
      <c r="BK150" s="143">
        <f>ROUND(I150*H150,2)</f>
        <v>0</v>
      </c>
      <c r="BL150" s="15" t="s">
        <v>155</v>
      </c>
      <c r="BM150" s="142" t="s">
        <v>196</v>
      </c>
    </row>
    <row r="151" spans="2:65" s="1" customFormat="1" ht="10">
      <c r="B151" s="30"/>
      <c r="D151" s="144" t="s">
        <v>156</v>
      </c>
      <c r="F151" s="145" t="s">
        <v>202</v>
      </c>
      <c r="I151" s="146"/>
      <c r="L151" s="30"/>
      <c r="M151" s="147"/>
      <c r="T151" s="54"/>
      <c r="AT151" s="15" t="s">
        <v>156</v>
      </c>
      <c r="AU151" s="15" t="s">
        <v>87</v>
      </c>
    </row>
    <row r="152" spans="2:65" s="1" customFormat="1" ht="16.5" customHeight="1">
      <c r="B152" s="30"/>
      <c r="C152" s="130" t="s">
        <v>197</v>
      </c>
      <c r="D152" s="130" t="s">
        <v>149</v>
      </c>
      <c r="E152" s="131" t="s">
        <v>205</v>
      </c>
      <c r="F152" s="132" t="s">
        <v>206</v>
      </c>
      <c r="G152" s="133" t="s">
        <v>152</v>
      </c>
      <c r="H152" s="134">
        <v>1</v>
      </c>
      <c r="I152" s="135"/>
      <c r="J152" s="136">
        <f>ROUND(I152*H152,2)</f>
        <v>0</v>
      </c>
      <c r="K152" s="132" t="s">
        <v>153</v>
      </c>
      <c r="L152" s="137"/>
      <c r="M152" s="138" t="s">
        <v>1</v>
      </c>
      <c r="N152" s="139" t="s">
        <v>42</v>
      </c>
      <c r="P152" s="140">
        <f>O152*H152</f>
        <v>0</v>
      </c>
      <c r="Q152" s="140">
        <v>2.0000000000000001E-4</v>
      </c>
      <c r="R152" s="140">
        <f>Q152*H152</f>
        <v>2.0000000000000001E-4</v>
      </c>
      <c r="S152" s="140">
        <v>0</v>
      </c>
      <c r="T152" s="141">
        <f>S152*H152</f>
        <v>0</v>
      </c>
      <c r="AR152" s="142" t="s">
        <v>154</v>
      </c>
      <c r="AT152" s="142" t="s">
        <v>149</v>
      </c>
      <c r="AU152" s="142" t="s">
        <v>87</v>
      </c>
      <c r="AY152" s="15" t="s">
        <v>146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5" t="s">
        <v>85</v>
      </c>
      <c r="BK152" s="143">
        <f>ROUND(I152*H152,2)</f>
        <v>0</v>
      </c>
      <c r="BL152" s="15" t="s">
        <v>155</v>
      </c>
      <c r="BM152" s="142" t="s">
        <v>200</v>
      </c>
    </row>
    <row r="153" spans="2:65" s="1" customFormat="1" ht="10">
      <c r="B153" s="30"/>
      <c r="D153" s="144" t="s">
        <v>156</v>
      </c>
      <c r="F153" s="145" t="s">
        <v>206</v>
      </c>
      <c r="I153" s="146"/>
      <c r="L153" s="30"/>
      <c r="M153" s="147"/>
      <c r="T153" s="54"/>
      <c r="AT153" s="15" t="s">
        <v>156</v>
      </c>
      <c r="AU153" s="15" t="s">
        <v>87</v>
      </c>
    </row>
    <row r="154" spans="2:65" s="1" customFormat="1" ht="21.75" customHeight="1">
      <c r="B154" s="30"/>
      <c r="C154" s="148" t="s">
        <v>175</v>
      </c>
      <c r="D154" s="148" t="s">
        <v>157</v>
      </c>
      <c r="E154" s="149" t="s">
        <v>208</v>
      </c>
      <c r="F154" s="150" t="s">
        <v>209</v>
      </c>
      <c r="G154" s="151" t="s">
        <v>152</v>
      </c>
      <c r="H154" s="152">
        <v>1</v>
      </c>
      <c r="I154" s="153"/>
      <c r="J154" s="154">
        <f>ROUND(I154*H154,2)</f>
        <v>0</v>
      </c>
      <c r="K154" s="150" t="s">
        <v>153</v>
      </c>
      <c r="L154" s="30"/>
      <c r="M154" s="155" t="s">
        <v>1</v>
      </c>
      <c r="N154" s="156" t="s">
        <v>42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155</v>
      </c>
      <c r="AT154" s="142" t="s">
        <v>157</v>
      </c>
      <c r="AU154" s="142" t="s">
        <v>87</v>
      </c>
      <c r="AY154" s="15" t="s">
        <v>146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85</v>
      </c>
      <c r="BK154" s="143">
        <f>ROUND(I154*H154,2)</f>
        <v>0</v>
      </c>
      <c r="BL154" s="15" t="s">
        <v>155</v>
      </c>
      <c r="BM154" s="142" t="s">
        <v>203</v>
      </c>
    </row>
    <row r="155" spans="2:65" s="1" customFormat="1" ht="10">
      <c r="B155" s="30"/>
      <c r="D155" s="144" t="s">
        <v>156</v>
      </c>
      <c r="F155" s="145" t="s">
        <v>209</v>
      </c>
      <c r="I155" s="146"/>
      <c r="L155" s="30"/>
      <c r="M155" s="147"/>
      <c r="T155" s="54"/>
      <c r="AT155" s="15" t="s">
        <v>156</v>
      </c>
      <c r="AU155" s="15" t="s">
        <v>87</v>
      </c>
    </row>
    <row r="156" spans="2:65" s="1" customFormat="1" ht="16.5" customHeight="1">
      <c r="B156" s="30"/>
      <c r="C156" s="130" t="s">
        <v>204</v>
      </c>
      <c r="D156" s="130" t="s">
        <v>149</v>
      </c>
      <c r="E156" s="131" t="s">
        <v>212</v>
      </c>
      <c r="F156" s="132" t="s">
        <v>213</v>
      </c>
      <c r="G156" s="133" t="s">
        <v>152</v>
      </c>
      <c r="H156" s="134">
        <v>1</v>
      </c>
      <c r="I156" s="135"/>
      <c r="J156" s="136">
        <f>ROUND(I156*H156,2)</f>
        <v>0</v>
      </c>
      <c r="K156" s="132" t="s">
        <v>153</v>
      </c>
      <c r="L156" s="137"/>
      <c r="M156" s="138" t="s">
        <v>1</v>
      </c>
      <c r="N156" s="139" t="s">
        <v>42</v>
      </c>
      <c r="P156" s="140">
        <f>O156*H156</f>
        <v>0</v>
      </c>
      <c r="Q156" s="140">
        <v>1.4999999999999999E-4</v>
      </c>
      <c r="R156" s="140">
        <f>Q156*H156</f>
        <v>1.4999999999999999E-4</v>
      </c>
      <c r="S156" s="140">
        <v>0</v>
      </c>
      <c r="T156" s="141">
        <f>S156*H156</f>
        <v>0</v>
      </c>
      <c r="AR156" s="142" t="s">
        <v>154</v>
      </c>
      <c r="AT156" s="142" t="s">
        <v>149</v>
      </c>
      <c r="AU156" s="142" t="s">
        <v>87</v>
      </c>
      <c r="AY156" s="15" t="s">
        <v>146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85</v>
      </c>
      <c r="BK156" s="143">
        <f>ROUND(I156*H156,2)</f>
        <v>0</v>
      </c>
      <c r="BL156" s="15" t="s">
        <v>155</v>
      </c>
      <c r="BM156" s="142" t="s">
        <v>207</v>
      </c>
    </row>
    <row r="157" spans="2:65" s="1" customFormat="1" ht="10">
      <c r="B157" s="30"/>
      <c r="D157" s="144" t="s">
        <v>156</v>
      </c>
      <c r="F157" s="145" t="s">
        <v>213</v>
      </c>
      <c r="I157" s="146"/>
      <c r="L157" s="30"/>
      <c r="M157" s="147"/>
      <c r="T157" s="54"/>
      <c r="AT157" s="15" t="s">
        <v>156</v>
      </c>
      <c r="AU157" s="15" t="s">
        <v>87</v>
      </c>
    </row>
    <row r="158" spans="2:65" s="1" customFormat="1" ht="16.5" customHeight="1">
      <c r="B158" s="30"/>
      <c r="C158" s="148" t="s">
        <v>179</v>
      </c>
      <c r="D158" s="148" t="s">
        <v>157</v>
      </c>
      <c r="E158" s="149" t="s">
        <v>215</v>
      </c>
      <c r="F158" s="150" t="s">
        <v>216</v>
      </c>
      <c r="G158" s="151" t="s">
        <v>152</v>
      </c>
      <c r="H158" s="152">
        <v>1</v>
      </c>
      <c r="I158" s="153"/>
      <c r="J158" s="154">
        <f>ROUND(I158*H158,2)</f>
        <v>0</v>
      </c>
      <c r="K158" s="150" t="s">
        <v>153</v>
      </c>
      <c r="L158" s="30"/>
      <c r="M158" s="155" t="s">
        <v>1</v>
      </c>
      <c r="N158" s="156" t="s">
        <v>42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155</v>
      </c>
      <c r="AT158" s="142" t="s">
        <v>157</v>
      </c>
      <c r="AU158" s="142" t="s">
        <v>87</v>
      </c>
      <c r="AY158" s="15" t="s">
        <v>146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85</v>
      </c>
      <c r="BK158" s="143">
        <f>ROUND(I158*H158,2)</f>
        <v>0</v>
      </c>
      <c r="BL158" s="15" t="s">
        <v>155</v>
      </c>
      <c r="BM158" s="142" t="s">
        <v>210</v>
      </c>
    </row>
    <row r="159" spans="2:65" s="1" customFormat="1" ht="10">
      <c r="B159" s="30"/>
      <c r="D159" s="144" t="s">
        <v>156</v>
      </c>
      <c r="F159" s="145" t="s">
        <v>216</v>
      </c>
      <c r="I159" s="146"/>
      <c r="L159" s="30"/>
      <c r="M159" s="147"/>
      <c r="T159" s="54"/>
      <c r="AT159" s="15" t="s">
        <v>156</v>
      </c>
      <c r="AU159" s="15" t="s">
        <v>87</v>
      </c>
    </row>
    <row r="160" spans="2:65" s="1" customFormat="1" ht="16.5" customHeight="1">
      <c r="B160" s="30"/>
      <c r="C160" s="130" t="s">
        <v>211</v>
      </c>
      <c r="D160" s="130" t="s">
        <v>149</v>
      </c>
      <c r="E160" s="131" t="s">
        <v>218</v>
      </c>
      <c r="F160" s="132" t="s">
        <v>219</v>
      </c>
      <c r="G160" s="133" t="s">
        <v>152</v>
      </c>
      <c r="H160" s="134">
        <v>1</v>
      </c>
      <c r="I160" s="135"/>
      <c r="J160" s="136">
        <f>ROUND(I160*H160,2)</f>
        <v>0</v>
      </c>
      <c r="K160" s="132" t="s">
        <v>153</v>
      </c>
      <c r="L160" s="137"/>
      <c r="M160" s="138" t="s">
        <v>1</v>
      </c>
      <c r="N160" s="139" t="s">
        <v>42</v>
      </c>
      <c r="P160" s="140">
        <f>O160*H160</f>
        <v>0</v>
      </c>
      <c r="Q160" s="140">
        <v>4.0000000000000002E-4</v>
      </c>
      <c r="R160" s="140">
        <f>Q160*H160</f>
        <v>4.0000000000000002E-4</v>
      </c>
      <c r="S160" s="140">
        <v>0</v>
      </c>
      <c r="T160" s="141">
        <f>S160*H160</f>
        <v>0</v>
      </c>
      <c r="AR160" s="142" t="s">
        <v>154</v>
      </c>
      <c r="AT160" s="142" t="s">
        <v>149</v>
      </c>
      <c r="AU160" s="142" t="s">
        <v>87</v>
      </c>
      <c r="AY160" s="15" t="s">
        <v>146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85</v>
      </c>
      <c r="BK160" s="143">
        <f>ROUND(I160*H160,2)</f>
        <v>0</v>
      </c>
      <c r="BL160" s="15" t="s">
        <v>155</v>
      </c>
      <c r="BM160" s="142" t="s">
        <v>214</v>
      </c>
    </row>
    <row r="161" spans="2:65" s="1" customFormat="1" ht="10">
      <c r="B161" s="30"/>
      <c r="D161" s="144" t="s">
        <v>156</v>
      </c>
      <c r="F161" s="145" t="s">
        <v>219</v>
      </c>
      <c r="I161" s="146"/>
      <c r="L161" s="30"/>
      <c r="M161" s="147"/>
      <c r="T161" s="54"/>
      <c r="AT161" s="15" t="s">
        <v>156</v>
      </c>
      <c r="AU161" s="15" t="s">
        <v>87</v>
      </c>
    </row>
    <row r="162" spans="2:65" s="1" customFormat="1" ht="16.5" customHeight="1">
      <c r="B162" s="30"/>
      <c r="C162" s="130" t="s">
        <v>182</v>
      </c>
      <c r="D162" s="130" t="s">
        <v>149</v>
      </c>
      <c r="E162" s="131" t="s">
        <v>221</v>
      </c>
      <c r="F162" s="132" t="s">
        <v>222</v>
      </c>
      <c r="G162" s="133" t="s">
        <v>152</v>
      </c>
      <c r="H162" s="134">
        <v>1</v>
      </c>
      <c r="I162" s="135"/>
      <c r="J162" s="136">
        <f>ROUND(I162*H162,2)</f>
        <v>0</v>
      </c>
      <c r="K162" s="132" t="s">
        <v>153</v>
      </c>
      <c r="L162" s="137"/>
      <c r="M162" s="138" t="s">
        <v>1</v>
      </c>
      <c r="N162" s="139" t="s">
        <v>42</v>
      </c>
      <c r="P162" s="140">
        <f>O162*H162</f>
        <v>0</v>
      </c>
      <c r="Q162" s="140">
        <v>2.0000000000000001E-4</v>
      </c>
      <c r="R162" s="140">
        <f>Q162*H162</f>
        <v>2.0000000000000001E-4</v>
      </c>
      <c r="S162" s="140">
        <v>0</v>
      </c>
      <c r="T162" s="141">
        <f>S162*H162</f>
        <v>0</v>
      </c>
      <c r="AR162" s="142" t="s">
        <v>154</v>
      </c>
      <c r="AT162" s="142" t="s">
        <v>149</v>
      </c>
      <c r="AU162" s="142" t="s">
        <v>87</v>
      </c>
      <c r="AY162" s="15" t="s">
        <v>146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85</v>
      </c>
      <c r="BK162" s="143">
        <f>ROUND(I162*H162,2)</f>
        <v>0</v>
      </c>
      <c r="BL162" s="15" t="s">
        <v>155</v>
      </c>
      <c r="BM162" s="142" t="s">
        <v>217</v>
      </c>
    </row>
    <row r="163" spans="2:65" s="1" customFormat="1" ht="10">
      <c r="B163" s="30"/>
      <c r="D163" s="144" t="s">
        <v>156</v>
      </c>
      <c r="F163" s="145" t="s">
        <v>222</v>
      </c>
      <c r="I163" s="146"/>
      <c r="L163" s="30"/>
      <c r="M163" s="147"/>
      <c r="T163" s="54"/>
      <c r="AT163" s="15" t="s">
        <v>156</v>
      </c>
      <c r="AU163" s="15" t="s">
        <v>87</v>
      </c>
    </row>
    <row r="164" spans="2:65" s="1" customFormat="1" ht="21.75" customHeight="1">
      <c r="B164" s="30"/>
      <c r="C164" s="148" t="s">
        <v>7</v>
      </c>
      <c r="D164" s="148" t="s">
        <v>157</v>
      </c>
      <c r="E164" s="149" t="s">
        <v>225</v>
      </c>
      <c r="F164" s="150" t="s">
        <v>226</v>
      </c>
      <c r="G164" s="151" t="s">
        <v>152</v>
      </c>
      <c r="H164" s="152">
        <v>1</v>
      </c>
      <c r="I164" s="153"/>
      <c r="J164" s="154">
        <f>ROUND(I164*H164,2)</f>
        <v>0</v>
      </c>
      <c r="K164" s="150" t="s">
        <v>153</v>
      </c>
      <c r="L164" s="30"/>
      <c r="M164" s="155" t="s">
        <v>1</v>
      </c>
      <c r="N164" s="156" t="s">
        <v>42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155</v>
      </c>
      <c r="AT164" s="142" t="s">
        <v>157</v>
      </c>
      <c r="AU164" s="142" t="s">
        <v>87</v>
      </c>
      <c r="AY164" s="15" t="s">
        <v>146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85</v>
      </c>
      <c r="BK164" s="143">
        <f>ROUND(I164*H164,2)</f>
        <v>0</v>
      </c>
      <c r="BL164" s="15" t="s">
        <v>155</v>
      </c>
      <c r="BM164" s="142" t="s">
        <v>220</v>
      </c>
    </row>
    <row r="165" spans="2:65" s="1" customFormat="1" ht="10">
      <c r="B165" s="30"/>
      <c r="D165" s="144" t="s">
        <v>156</v>
      </c>
      <c r="F165" s="145" t="s">
        <v>226</v>
      </c>
      <c r="I165" s="146"/>
      <c r="L165" s="30"/>
      <c r="M165" s="147"/>
      <c r="T165" s="54"/>
      <c r="AT165" s="15" t="s">
        <v>156</v>
      </c>
      <c r="AU165" s="15" t="s">
        <v>87</v>
      </c>
    </row>
    <row r="166" spans="2:65" s="1" customFormat="1" ht="24.15" customHeight="1">
      <c r="B166" s="30"/>
      <c r="C166" s="130" t="s">
        <v>186</v>
      </c>
      <c r="D166" s="130" t="s">
        <v>149</v>
      </c>
      <c r="E166" s="131" t="s">
        <v>228</v>
      </c>
      <c r="F166" s="132" t="s">
        <v>229</v>
      </c>
      <c r="G166" s="133" t="s">
        <v>152</v>
      </c>
      <c r="H166" s="134">
        <v>1</v>
      </c>
      <c r="I166" s="135"/>
      <c r="J166" s="136">
        <f>ROUND(I166*H166,2)</f>
        <v>0</v>
      </c>
      <c r="K166" s="132" t="s">
        <v>153</v>
      </c>
      <c r="L166" s="137"/>
      <c r="M166" s="138" t="s">
        <v>1</v>
      </c>
      <c r="N166" s="139" t="s">
        <v>42</v>
      </c>
      <c r="P166" s="140">
        <f>O166*H166</f>
        <v>0</v>
      </c>
      <c r="Q166" s="140">
        <v>2.0000000000000002E-5</v>
      </c>
      <c r="R166" s="140">
        <f>Q166*H166</f>
        <v>2.0000000000000002E-5</v>
      </c>
      <c r="S166" s="140">
        <v>0</v>
      </c>
      <c r="T166" s="141">
        <f>S166*H166</f>
        <v>0</v>
      </c>
      <c r="AR166" s="142" t="s">
        <v>154</v>
      </c>
      <c r="AT166" s="142" t="s">
        <v>149</v>
      </c>
      <c r="AU166" s="142" t="s">
        <v>87</v>
      </c>
      <c r="AY166" s="15" t="s">
        <v>146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85</v>
      </c>
      <c r="BK166" s="143">
        <f>ROUND(I166*H166,2)</f>
        <v>0</v>
      </c>
      <c r="BL166" s="15" t="s">
        <v>155</v>
      </c>
      <c r="BM166" s="142" t="s">
        <v>223</v>
      </c>
    </row>
    <row r="167" spans="2:65" s="1" customFormat="1" ht="10">
      <c r="B167" s="30"/>
      <c r="D167" s="144" t="s">
        <v>156</v>
      </c>
      <c r="F167" s="145" t="s">
        <v>229</v>
      </c>
      <c r="I167" s="146"/>
      <c r="L167" s="30"/>
      <c r="M167" s="147"/>
      <c r="T167" s="54"/>
      <c r="AT167" s="15" t="s">
        <v>156</v>
      </c>
      <c r="AU167" s="15" t="s">
        <v>87</v>
      </c>
    </row>
    <row r="168" spans="2:65" s="1" customFormat="1" ht="24.15" customHeight="1">
      <c r="B168" s="30"/>
      <c r="C168" s="148" t="s">
        <v>224</v>
      </c>
      <c r="D168" s="148" t="s">
        <v>157</v>
      </c>
      <c r="E168" s="149" t="s">
        <v>232</v>
      </c>
      <c r="F168" s="150" t="s">
        <v>233</v>
      </c>
      <c r="G168" s="151" t="s">
        <v>152</v>
      </c>
      <c r="H168" s="152">
        <v>1</v>
      </c>
      <c r="I168" s="153"/>
      <c r="J168" s="154">
        <f>ROUND(I168*H168,2)</f>
        <v>0</v>
      </c>
      <c r="K168" s="150" t="s">
        <v>153</v>
      </c>
      <c r="L168" s="30"/>
      <c r="M168" s="155" t="s">
        <v>1</v>
      </c>
      <c r="N168" s="156" t="s">
        <v>42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155</v>
      </c>
      <c r="AT168" s="142" t="s">
        <v>157</v>
      </c>
      <c r="AU168" s="142" t="s">
        <v>87</v>
      </c>
      <c r="AY168" s="15" t="s">
        <v>146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5" t="s">
        <v>85</v>
      </c>
      <c r="BK168" s="143">
        <f>ROUND(I168*H168,2)</f>
        <v>0</v>
      </c>
      <c r="BL168" s="15" t="s">
        <v>155</v>
      </c>
      <c r="BM168" s="142" t="s">
        <v>227</v>
      </c>
    </row>
    <row r="169" spans="2:65" s="1" customFormat="1" ht="18">
      <c r="B169" s="30"/>
      <c r="D169" s="144" t="s">
        <v>156</v>
      </c>
      <c r="F169" s="145" t="s">
        <v>233</v>
      </c>
      <c r="I169" s="146"/>
      <c r="L169" s="30"/>
      <c r="M169" s="147"/>
      <c r="T169" s="54"/>
      <c r="AT169" s="15" t="s">
        <v>156</v>
      </c>
      <c r="AU169" s="15" t="s">
        <v>87</v>
      </c>
    </row>
    <row r="170" spans="2:65" s="1" customFormat="1" ht="21.75" customHeight="1">
      <c r="B170" s="30"/>
      <c r="C170" s="148" t="s">
        <v>189</v>
      </c>
      <c r="D170" s="148" t="s">
        <v>157</v>
      </c>
      <c r="E170" s="149" t="s">
        <v>235</v>
      </c>
      <c r="F170" s="150" t="s">
        <v>236</v>
      </c>
      <c r="G170" s="151" t="s">
        <v>152</v>
      </c>
      <c r="H170" s="152">
        <v>1</v>
      </c>
      <c r="I170" s="153"/>
      <c r="J170" s="154">
        <f>ROUND(I170*H170,2)</f>
        <v>0</v>
      </c>
      <c r="K170" s="150" t="s">
        <v>153</v>
      </c>
      <c r="L170" s="30"/>
      <c r="M170" s="155" t="s">
        <v>1</v>
      </c>
      <c r="N170" s="156" t="s">
        <v>42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155</v>
      </c>
      <c r="AT170" s="142" t="s">
        <v>157</v>
      </c>
      <c r="AU170" s="142" t="s">
        <v>87</v>
      </c>
      <c r="AY170" s="15" t="s">
        <v>146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85</v>
      </c>
      <c r="BK170" s="143">
        <f>ROUND(I170*H170,2)</f>
        <v>0</v>
      </c>
      <c r="BL170" s="15" t="s">
        <v>155</v>
      </c>
      <c r="BM170" s="142" t="s">
        <v>230</v>
      </c>
    </row>
    <row r="171" spans="2:65" s="1" customFormat="1" ht="10">
      <c r="B171" s="30"/>
      <c r="D171" s="144" t="s">
        <v>156</v>
      </c>
      <c r="F171" s="145" t="s">
        <v>236</v>
      </c>
      <c r="I171" s="146"/>
      <c r="L171" s="30"/>
      <c r="M171" s="147"/>
      <c r="T171" s="54"/>
      <c r="AT171" s="15" t="s">
        <v>156</v>
      </c>
      <c r="AU171" s="15" t="s">
        <v>87</v>
      </c>
    </row>
    <row r="172" spans="2:65" s="1" customFormat="1" ht="24.15" customHeight="1">
      <c r="B172" s="30"/>
      <c r="C172" s="148" t="s">
        <v>231</v>
      </c>
      <c r="D172" s="148" t="s">
        <v>157</v>
      </c>
      <c r="E172" s="149" t="s">
        <v>239</v>
      </c>
      <c r="F172" s="150" t="s">
        <v>240</v>
      </c>
      <c r="G172" s="151" t="s">
        <v>152</v>
      </c>
      <c r="H172" s="152">
        <v>1</v>
      </c>
      <c r="I172" s="153"/>
      <c r="J172" s="154">
        <f>ROUND(I172*H172,2)</f>
        <v>0</v>
      </c>
      <c r="K172" s="150" t="s">
        <v>1</v>
      </c>
      <c r="L172" s="30"/>
      <c r="M172" s="155" t="s">
        <v>1</v>
      </c>
      <c r="N172" s="156" t="s">
        <v>42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155</v>
      </c>
      <c r="AT172" s="142" t="s">
        <v>157</v>
      </c>
      <c r="AU172" s="142" t="s">
        <v>87</v>
      </c>
      <c r="AY172" s="15" t="s">
        <v>146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5" t="s">
        <v>85</v>
      </c>
      <c r="BK172" s="143">
        <f>ROUND(I172*H172,2)</f>
        <v>0</v>
      </c>
      <c r="BL172" s="15" t="s">
        <v>155</v>
      </c>
      <c r="BM172" s="142" t="s">
        <v>234</v>
      </c>
    </row>
    <row r="173" spans="2:65" s="1" customFormat="1" ht="18">
      <c r="B173" s="30"/>
      <c r="D173" s="144" t="s">
        <v>156</v>
      </c>
      <c r="F173" s="145" t="s">
        <v>240</v>
      </c>
      <c r="I173" s="146"/>
      <c r="L173" s="30"/>
      <c r="M173" s="147"/>
      <c r="T173" s="54"/>
      <c r="AT173" s="15" t="s">
        <v>156</v>
      </c>
      <c r="AU173" s="15" t="s">
        <v>87</v>
      </c>
    </row>
    <row r="174" spans="2:65" s="1" customFormat="1" ht="24.15" customHeight="1">
      <c r="B174" s="30"/>
      <c r="C174" s="148" t="s">
        <v>193</v>
      </c>
      <c r="D174" s="148" t="s">
        <v>157</v>
      </c>
      <c r="E174" s="149" t="s">
        <v>242</v>
      </c>
      <c r="F174" s="150" t="s">
        <v>243</v>
      </c>
      <c r="G174" s="151" t="s">
        <v>152</v>
      </c>
      <c r="H174" s="152">
        <v>1</v>
      </c>
      <c r="I174" s="153"/>
      <c r="J174" s="154">
        <f>ROUND(I174*H174,2)</f>
        <v>0</v>
      </c>
      <c r="K174" s="150" t="s">
        <v>1</v>
      </c>
      <c r="L174" s="30"/>
      <c r="M174" s="155" t="s">
        <v>1</v>
      </c>
      <c r="N174" s="156" t="s">
        <v>42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155</v>
      </c>
      <c r="AT174" s="142" t="s">
        <v>157</v>
      </c>
      <c r="AU174" s="142" t="s">
        <v>87</v>
      </c>
      <c r="AY174" s="15" t="s">
        <v>146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85</v>
      </c>
      <c r="BK174" s="143">
        <f>ROUND(I174*H174,2)</f>
        <v>0</v>
      </c>
      <c r="BL174" s="15" t="s">
        <v>155</v>
      </c>
      <c r="BM174" s="142" t="s">
        <v>237</v>
      </c>
    </row>
    <row r="175" spans="2:65" s="1" customFormat="1" ht="10">
      <c r="B175" s="30"/>
      <c r="D175" s="144" t="s">
        <v>156</v>
      </c>
      <c r="F175" s="145" t="s">
        <v>243</v>
      </c>
      <c r="I175" s="146"/>
      <c r="L175" s="30"/>
      <c r="M175" s="147"/>
      <c r="T175" s="54"/>
      <c r="AT175" s="15" t="s">
        <v>156</v>
      </c>
      <c r="AU175" s="15" t="s">
        <v>87</v>
      </c>
    </row>
    <row r="176" spans="2:65" s="1" customFormat="1" ht="33" customHeight="1">
      <c r="B176" s="30"/>
      <c r="C176" s="148" t="s">
        <v>238</v>
      </c>
      <c r="D176" s="148" t="s">
        <v>157</v>
      </c>
      <c r="E176" s="149" t="s">
        <v>246</v>
      </c>
      <c r="F176" s="150" t="s">
        <v>247</v>
      </c>
      <c r="G176" s="151" t="s">
        <v>163</v>
      </c>
      <c r="H176" s="152">
        <v>1</v>
      </c>
      <c r="I176" s="153"/>
      <c r="J176" s="154">
        <f>ROUND(I176*H176,2)</f>
        <v>0</v>
      </c>
      <c r="K176" s="150" t="s">
        <v>1</v>
      </c>
      <c r="L176" s="30"/>
      <c r="M176" s="155" t="s">
        <v>1</v>
      </c>
      <c r="N176" s="156" t="s">
        <v>42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155</v>
      </c>
      <c r="AT176" s="142" t="s">
        <v>157</v>
      </c>
      <c r="AU176" s="142" t="s">
        <v>87</v>
      </c>
      <c r="AY176" s="15" t="s">
        <v>146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85</v>
      </c>
      <c r="BK176" s="143">
        <f>ROUND(I176*H176,2)</f>
        <v>0</v>
      </c>
      <c r="BL176" s="15" t="s">
        <v>155</v>
      </c>
      <c r="BM176" s="142" t="s">
        <v>241</v>
      </c>
    </row>
    <row r="177" spans="2:65" s="1" customFormat="1" ht="18">
      <c r="B177" s="30"/>
      <c r="D177" s="144" t="s">
        <v>156</v>
      </c>
      <c r="F177" s="145" t="s">
        <v>247</v>
      </c>
      <c r="I177" s="146"/>
      <c r="L177" s="30"/>
      <c r="M177" s="147"/>
      <c r="T177" s="54"/>
      <c r="AT177" s="15" t="s">
        <v>156</v>
      </c>
      <c r="AU177" s="15" t="s">
        <v>87</v>
      </c>
    </row>
    <row r="178" spans="2:65" s="1" customFormat="1" ht="33" customHeight="1">
      <c r="B178" s="30"/>
      <c r="C178" s="148" t="s">
        <v>196</v>
      </c>
      <c r="D178" s="148" t="s">
        <v>157</v>
      </c>
      <c r="E178" s="149" t="s">
        <v>249</v>
      </c>
      <c r="F178" s="150" t="s">
        <v>250</v>
      </c>
      <c r="G178" s="151" t="s">
        <v>251</v>
      </c>
      <c r="H178" s="152">
        <v>1</v>
      </c>
      <c r="I178" s="153"/>
      <c r="J178" s="154">
        <f>ROUND(I178*H178,2)</f>
        <v>0</v>
      </c>
      <c r="K178" s="150" t="s">
        <v>1</v>
      </c>
      <c r="L178" s="30"/>
      <c r="M178" s="155" t="s">
        <v>1</v>
      </c>
      <c r="N178" s="156" t="s">
        <v>42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155</v>
      </c>
      <c r="AT178" s="142" t="s">
        <v>157</v>
      </c>
      <c r="AU178" s="142" t="s">
        <v>87</v>
      </c>
      <c r="AY178" s="15" t="s">
        <v>146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85</v>
      </c>
      <c r="BK178" s="143">
        <f>ROUND(I178*H178,2)</f>
        <v>0</v>
      </c>
      <c r="BL178" s="15" t="s">
        <v>155</v>
      </c>
      <c r="BM178" s="142" t="s">
        <v>244</v>
      </c>
    </row>
    <row r="179" spans="2:65" s="1" customFormat="1" ht="18">
      <c r="B179" s="30"/>
      <c r="D179" s="144" t="s">
        <v>156</v>
      </c>
      <c r="F179" s="145" t="s">
        <v>250</v>
      </c>
      <c r="I179" s="146"/>
      <c r="L179" s="30"/>
      <c r="M179" s="147"/>
      <c r="T179" s="54"/>
      <c r="AT179" s="15" t="s">
        <v>156</v>
      </c>
      <c r="AU179" s="15" t="s">
        <v>87</v>
      </c>
    </row>
    <row r="180" spans="2:65" s="1" customFormat="1" ht="24.15" customHeight="1">
      <c r="B180" s="30"/>
      <c r="C180" s="148" t="s">
        <v>245</v>
      </c>
      <c r="D180" s="148" t="s">
        <v>157</v>
      </c>
      <c r="E180" s="149" t="s">
        <v>254</v>
      </c>
      <c r="F180" s="150" t="s">
        <v>255</v>
      </c>
      <c r="G180" s="151" t="s">
        <v>152</v>
      </c>
      <c r="H180" s="152">
        <v>1</v>
      </c>
      <c r="I180" s="153"/>
      <c r="J180" s="154">
        <f>ROUND(I180*H180,2)</f>
        <v>0</v>
      </c>
      <c r="K180" s="150" t="s">
        <v>1</v>
      </c>
      <c r="L180" s="30"/>
      <c r="M180" s="155" t="s">
        <v>1</v>
      </c>
      <c r="N180" s="156" t="s">
        <v>42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155</v>
      </c>
      <c r="AT180" s="142" t="s">
        <v>157</v>
      </c>
      <c r="AU180" s="142" t="s">
        <v>87</v>
      </c>
      <c r="AY180" s="15" t="s">
        <v>146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5" t="s">
        <v>85</v>
      </c>
      <c r="BK180" s="143">
        <f>ROUND(I180*H180,2)</f>
        <v>0</v>
      </c>
      <c r="BL180" s="15" t="s">
        <v>155</v>
      </c>
      <c r="BM180" s="142" t="s">
        <v>248</v>
      </c>
    </row>
    <row r="181" spans="2:65" s="1" customFormat="1" ht="10">
      <c r="B181" s="30"/>
      <c r="D181" s="144" t="s">
        <v>156</v>
      </c>
      <c r="F181" s="145" t="s">
        <v>255</v>
      </c>
      <c r="I181" s="146"/>
      <c r="L181" s="30"/>
      <c r="M181" s="147"/>
      <c r="T181" s="54"/>
      <c r="AT181" s="15" t="s">
        <v>156</v>
      </c>
      <c r="AU181" s="15" t="s">
        <v>87</v>
      </c>
    </row>
    <row r="182" spans="2:65" s="1" customFormat="1" ht="16.5" customHeight="1">
      <c r="B182" s="30"/>
      <c r="C182" s="148" t="s">
        <v>200</v>
      </c>
      <c r="D182" s="148" t="s">
        <v>157</v>
      </c>
      <c r="E182" s="149" t="s">
        <v>257</v>
      </c>
      <c r="F182" s="150" t="s">
        <v>258</v>
      </c>
      <c r="G182" s="151" t="s">
        <v>259</v>
      </c>
      <c r="H182" s="152">
        <v>1</v>
      </c>
      <c r="I182" s="153"/>
      <c r="J182" s="154">
        <f>ROUND(I182*H182,2)</f>
        <v>0</v>
      </c>
      <c r="K182" s="150" t="s">
        <v>153</v>
      </c>
      <c r="L182" s="30"/>
      <c r="M182" s="155" t="s">
        <v>1</v>
      </c>
      <c r="N182" s="156" t="s">
        <v>42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155</v>
      </c>
      <c r="AT182" s="142" t="s">
        <v>157</v>
      </c>
      <c r="AU182" s="142" t="s">
        <v>87</v>
      </c>
      <c r="AY182" s="15" t="s">
        <v>146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85</v>
      </c>
      <c r="BK182" s="143">
        <f>ROUND(I182*H182,2)</f>
        <v>0</v>
      </c>
      <c r="BL182" s="15" t="s">
        <v>155</v>
      </c>
      <c r="BM182" s="142" t="s">
        <v>252</v>
      </c>
    </row>
    <row r="183" spans="2:65" s="1" customFormat="1" ht="10">
      <c r="B183" s="30"/>
      <c r="D183" s="144" t="s">
        <v>156</v>
      </c>
      <c r="F183" s="145" t="s">
        <v>258</v>
      </c>
      <c r="I183" s="146"/>
      <c r="L183" s="30"/>
      <c r="M183" s="147"/>
      <c r="T183" s="54"/>
      <c r="AT183" s="15" t="s">
        <v>156</v>
      </c>
      <c r="AU183" s="15" t="s">
        <v>87</v>
      </c>
    </row>
    <row r="184" spans="2:65" s="12" customFormat="1" ht="10">
      <c r="B184" s="157"/>
      <c r="D184" s="144" t="s">
        <v>261</v>
      </c>
      <c r="E184" s="158" t="s">
        <v>1</v>
      </c>
      <c r="F184" s="159" t="s">
        <v>262</v>
      </c>
      <c r="H184" s="160">
        <v>1</v>
      </c>
      <c r="I184" s="161"/>
      <c r="L184" s="157"/>
      <c r="M184" s="162"/>
      <c r="T184" s="163"/>
      <c r="AT184" s="158" t="s">
        <v>261</v>
      </c>
      <c r="AU184" s="158" t="s">
        <v>87</v>
      </c>
      <c r="AV184" s="12" t="s">
        <v>87</v>
      </c>
      <c r="AW184" s="12" t="s">
        <v>33</v>
      </c>
      <c r="AX184" s="12" t="s">
        <v>77</v>
      </c>
      <c r="AY184" s="158" t="s">
        <v>146</v>
      </c>
    </row>
    <row r="185" spans="2:65" s="13" customFormat="1" ht="10">
      <c r="B185" s="164"/>
      <c r="D185" s="144" t="s">
        <v>261</v>
      </c>
      <c r="E185" s="165" t="s">
        <v>1</v>
      </c>
      <c r="F185" s="166" t="s">
        <v>263</v>
      </c>
      <c r="H185" s="167">
        <v>1</v>
      </c>
      <c r="I185" s="168"/>
      <c r="L185" s="164"/>
      <c r="M185" s="169"/>
      <c r="T185" s="170"/>
      <c r="AT185" s="165" t="s">
        <v>261</v>
      </c>
      <c r="AU185" s="165" t="s">
        <v>87</v>
      </c>
      <c r="AV185" s="13" t="s">
        <v>155</v>
      </c>
      <c r="AW185" s="13" t="s">
        <v>33</v>
      </c>
      <c r="AX185" s="13" t="s">
        <v>85</v>
      </c>
      <c r="AY185" s="165" t="s">
        <v>146</v>
      </c>
    </row>
    <row r="186" spans="2:65" s="1" customFormat="1" ht="24.15" customHeight="1">
      <c r="B186" s="30"/>
      <c r="C186" s="148" t="s">
        <v>253</v>
      </c>
      <c r="D186" s="148" t="s">
        <v>157</v>
      </c>
      <c r="E186" s="149" t="s">
        <v>265</v>
      </c>
      <c r="F186" s="150" t="s">
        <v>266</v>
      </c>
      <c r="G186" s="151" t="s">
        <v>259</v>
      </c>
      <c r="H186" s="152">
        <v>1</v>
      </c>
      <c r="I186" s="153"/>
      <c r="J186" s="154">
        <f>ROUND(I186*H186,2)</f>
        <v>0</v>
      </c>
      <c r="K186" s="150" t="s">
        <v>153</v>
      </c>
      <c r="L186" s="30"/>
      <c r="M186" s="155" t="s">
        <v>1</v>
      </c>
      <c r="N186" s="156" t="s">
        <v>42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155</v>
      </c>
      <c r="AT186" s="142" t="s">
        <v>157</v>
      </c>
      <c r="AU186" s="142" t="s">
        <v>87</v>
      </c>
      <c r="AY186" s="15" t="s">
        <v>146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5" t="s">
        <v>85</v>
      </c>
      <c r="BK186" s="143">
        <f>ROUND(I186*H186,2)</f>
        <v>0</v>
      </c>
      <c r="BL186" s="15" t="s">
        <v>155</v>
      </c>
      <c r="BM186" s="142" t="s">
        <v>256</v>
      </c>
    </row>
    <row r="187" spans="2:65" s="1" customFormat="1" ht="10">
      <c r="B187" s="30"/>
      <c r="D187" s="144" t="s">
        <v>156</v>
      </c>
      <c r="F187" s="145" t="s">
        <v>266</v>
      </c>
      <c r="I187" s="146"/>
      <c r="L187" s="30"/>
      <c r="M187" s="147"/>
      <c r="T187" s="54"/>
      <c r="AT187" s="15" t="s">
        <v>156</v>
      </c>
      <c r="AU187" s="15" t="s">
        <v>87</v>
      </c>
    </row>
    <row r="188" spans="2:65" s="12" customFormat="1" ht="20">
      <c r="B188" s="157"/>
      <c r="D188" s="144" t="s">
        <v>261</v>
      </c>
      <c r="E188" s="158" t="s">
        <v>1</v>
      </c>
      <c r="F188" s="159" t="s">
        <v>495</v>
      </c>
      <c r="H188" s="160">
        <v>1</v>
      </c>
      <c r="I188" s="161"/>
      <c r="L188" s="157"/>
      <c r="M188" s="162"/>
      <c r="T188" s="163"/>
      <c r="AT188" s="158" t="s">
        <v>261</v>
      </c>
      <c r="AU188" s="158" t="s">
        <v>87</v>
      </c>
      <c r="AV188" s="12" t="s">
        <v>87</v>
      </c>
      <c r="AW188" s="12" t="s">
        <v>33</v>
      </c>
      <c r="AX188" s="12" t="s">
        <v>77</v>
      </c>
      <c r="AY188" s="158" t="s">
        <v>146</v>
      </c>
    </row>
    <row r="189" spans="2:65" s="13" customFormat="1" ht="10">
      <c r="B189" s="164"/>
      <c r="D189" s="144" t="s">
        <v>261</v>
      </c>
      <c r="E189" s="165" t="s">
        <v>1</v>
      </c>
      <c r="F189" s="166" t="s">
        <v>263</v>
      </c>
      <c r="H189" s="167">
        <v>1</v>
      </c>
      <c r="I189" s="168"/>
      <c r="L189" s="164"/>
      <c r="M189" s="169"/>
      <c r="T189" s="170"/>
      <c r="AT189" s="165" t="s">
        <v>261</v>
      </c>
      <c r="AU189" s="165" t="s">
        <v>87</v>
      </c>
      <c r="AV189" s="13" t="s">
        <v>155</v>
      </c>
      <c r="AW189" s="13" t="s">
        <v>33</v>
      </c>
      <c r="AX189" s="13" t="s">
        <v>85</v>
      </c>
      <c r="AY189" s="165" t="s">
        <v>146</v>
      </c>
    </row>
    <row r="190" spans="2:65" s="1" customFormat="1" ht="24.15" customHeight="1">
      <c r="B190" s="30"/>
      <c r="C190" s="148" t="s">
        <v>203</v>
      </c>
      <c r="D190" s="148" t="s">
        <v>157</v>
      </c>
      <c r="E190" s="149" t="s">
        <v>269</v>
      </c>
      <c r="F190" s="150" t="s">
        <v>270</v>
      </c>
      <c r="G190" s="151" t="s">
        <v>259</v>
      </c>
      <c r="H190" s="152">
        <v>1</v>
      </c>
      <c r="I190" s="153"/>
      <c r="J190" s="154">
        <f>ROUND(I190*H190,2)</f>
        <v>0</v>
      </c>
      <c r="K190" s="150" t="s">
        <v>153</v>
      </c>
      <c r="L190" s="30"/>
      <c r="M190" s="155" t="s">
        <v>1</v>
      </c>
      <c r="N190" s="156" t="s">
        <v>42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155</v>
      </c>
      <c r="AT190" s="142" t="s">
        <v>157</v>
      </c>
      <c r="AU190" s="142" t="s">
        <v>87</v>
      </c>
      <c r="AY190" s="15" t="s">
        <v>146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5" t="s">
        <v>85</v>
      </c>
      <c r="BK190" s="143">
        <f>ROUND(I190*H190,2)</f>
        <v>0</v>
      </c>
      <c r="BL190" s="15" t="s">
        <v>155</v>
      </c>
      <c r="BM190" s="142" t="s">
        <v>260</v>
      </c>
    </row>
    <row r="191" spans="2:65" s="1" customFormat="1" ht="10">
      <c r="B191" s="30"/>
      <c r="D191" s="144" t="s">
        <v>156</v>
      </c>
      <c r="F191" s="145" t="s">
        <v>270</v>
      </c>
      <c r="I191" s="146"/>
      <c r="L191" s="30"/>
      <c r="M191" s="147"/>
      <c r="T191" s="54"/>
      <c r="AT191" s="15" t="s">
        <v>156</v>
      </c>
      <c r="AU191" s="15" t="s">
        <v>87</v>
      </c>
    </row>
    <row r="192" spans="2:65" s="12" customFormat="1" ht="10">
      <c r="B192" s="157"/>
      <c r="D192" s="144" t="s">
        <v>261</v>
      </c>
      <c r="E192" s="158" t="s">
        <v>1</v>
      </c>
      <c r="F192" s="159" t="s">
        <v>272</v>
      </c>
      <c r="H192" s="160">
        <v>1</v>
      </c>
      <c r="I192" s="161"/>
      <c r="L192" s="157"/>
      <c r="M192" s="162"/>
      <c r="T192" s="163"/>
      <c r="AT192" s="158" t="s">
        <v>261</v>
      </c>
      <c r="AU192" s="158" t="s">
        <v>87</v>
      </c>
      <c r="AV192" s="12" t="s">
        <v>87</v>
      </c>
      <c r="AW192" s="12" t="s">
        <v>33</v>
      </c>
      <c r="AX192" s="12" t="s">
        <v>77</v>
      </c>
      <c r="AY192" s="158" t="s">
        <v>146</v>
      </c>
    </row>
    <row r="193" spans="2:65" s="13" customFormat="1" ht="10">
      <c r="B193" s="164"/>
      <c r="D193" s="144" t="s">
        <v>261</v>
      </c>
      <c r="E193" s="165" t="s">
        <v>1</v>
      </c>
      <c r="F193" s="166" t="s">
        <v>263</v>
      </c>
      <c r="H193" s="167">
        <v>1</v>
      </c>
      <c r="I193" s="168"/>
      <c r="L193" s="164"/>
      <c r="M193" s="169"/>
      <c r="T193" s="170"/>
      <c r="AT193" s="165" t="s">
        <v>261</v>
      </c>
      <c r="AU193" s="165" t="s">
        <v>87</v>
      </c>
      <c r="AV193" s="13" t="s">
        <v>155</v>
      </c>
      <c r="AW193" s="13" t="s">
        <v>33</v>
      </c>
      <c r="AX193" s="13" t="s">
        <v>85</v>
      </c>
      <c r="AY193" s="165" t="s">
        <v>146</v>
      </c>
    </row>
    <row r="194" spans="2:65" s="11" customFormat="1" ht="22.75" customHeight="1">
      <c r="B194" s="118"/>
      <c r="D194" s="119" t="s">
        <v>76</v>
      </c>
      <c r="E194" s="128" t="s">
        <v>295</v>
      </c>
      <c r="F194" s="128" t="s">
        <v>296</v>
      </c>
      <c r="I194" s="121"/>
      <c r="J194" s="129">
        <f>BK194</f>
        <v>0</v>
      </c>
      <c r="L194" s="118"/>
      <c r="M194" s="123"/>
      <c r="P194" s="124">
        <f>SUM(P195:P262)</f>
        <v>0</v>
      </c>
      <c r="R194" s="124">
        <f>SUM(R195:R262)</f>
        <v>4.1139999999999996E-2</v>
      </c>
      <c r="T194" s="125">
        <f>SUM(T195:T262)</f>
        <v>5.21E-2</v>
      </c>
      <c r="AR194" s="119" t="s">
        <v>85</v>
      </c>
      <c r="AT194" s="126" t="s">
        <v>76</v>
      </c>
      <c r="AU194" s="126" t="s">
        <v>85</v>
      </c>
      <c r="AY194" s="119" t="s">
        <v>146</v>
      </c>
      <c r="BK194" s="127">
        <f>SUM(BK195:BK262)</f>
        <v>0</v>
      </c>
    </row>
    <row r="195" spans="2:65" s="1" customFormat="1" ht="24.15" customHeight="1">
      <c r="B195" s="30"/>
      <c r="C195" s="130" t="s">
        <v>264</v>
      </c>
      <c r="D195" s="130" t="s">
        <v>149</v>
      </c>
      <c r="E195" s="131" t="s">
        <v>496</v>
      </c>
      <c r="F195" s="132" t="s">
        <v>497</v>
      </c>
      <c r="G195" s="133" t="s">
        <v>299</v>
      </c>
      <c r="H195" s="134">
        <v>45</v>
      </c>
      <c r="I195" s="135"/>
      <c r="J195" s="136">
        <f>ROUND(I195*H195,2)</f>
        <v>0</v>
      </c>
      <c r="K195" s="132" t="s">
        <v>153</v>
      </c>
      <c r="L195" s="137"/>
      <c r="M195" s="138" t="s">
        <v>1</v>
      </c>
      <c r="N195" s="139" t="s">
        <v>42</v>
      </c>
      <c r="P195" s="140">
        <f>O195*H195</f>
        <v>0</v>
      </c>
      <c r="Q195" s="140">
        <v>5.0000000000000002E-5</v>
      </c>
      <c r="R195" s="140">
        <f>Q195*H195</f>
        <v>2.2500000000000003E-3</v>
      </c>
      <c r="S195" s="140">
        <v>0</v>
      </c>
      <c r="T195" s="141">
        <f>S195*H195</f>
        <v>0</v>
      </c>
      <c r="AR195" s="142" t="s">
        <v>154</v>
      </c>
      <c r="AT195" s="142" t="s">
        <v>149</v>
      </c>
      <c r="AU195" s="142" t="s">
        <v>87</v>
      </c>
      <c r="AY195" s="15" t="s">
        <v>146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5" t="s">
        <v>85</v>
      </c>
      <c r="BK195" s="143">
        <f>ROUND(I195*H195,2)</f>
        <v>0</v>
      </c>
      <c r="BL195" s="15" t="s">
        <v>155</v>
      </c>
      <c r="BM195" s="142" t="s">
        <v>267</v>
      </c>
    </row>
    <row r="196" spans="2:65" s="1" customFormat="1" ht="18">
      <c r="B196" s="30"/>
      <c r="D196" s="144" t="s">
        <v>156</v>
      </c>
      <c r="F196" s="145" t="s">
        <v>497</v>
      </c>
      <c r="I196" s="146"/>
      <c r="L196" s="30"/>
      <c r="M196" s="147"/>
      <c r="T196" s="54"/>
      <c r="AT196" s="15" t="s">
        <v>156</v>
      </c>
      <c r="AU196" s="15" t="s">
        <v>87</v>
      </c>
    </row>
    <row r="197" spans="2:65" s="1" customFormat="1" ht="24.15" customHeight="1">
      <c r="B197" s="30"/>
      <c r="C197" s="130" t="s">
        <v>207</v>
      </c>
      <c r="D197" s="130" t="s">
        <v>149</v>
      </c>
      <c r="E197" s="131" t="s">
        <v>498</v>
      </c>
      <c r="F197" s="132" t="s">
        <v>499</v>
      </c>
      <c r="G197" s="133" t="s">
        <v>299</v>
      </c>
      <c r="H197" s="134">
        <v>15</v>
      </c>
      <c r="I197" s="135"/>
      <c r="J197" s="136">
        <f>ROUND(I197*H197,2)</f>
        <v>0</v>
      </c>
      <c r="K197" s="132" t="s">
        <v>153</v>
      </c>
      <c r="L197" s="137"/>
      <c r="M197" s="138" t="s">
        <v>1</v>
      </c>
      <c r="N197" s="139" t="s">
        <v>42</v>
      </c>
      <c r="P197" s="140">
        <f>O197*H197</f>
        <v>0</v>
      </c>
      <c r="Q197" s="140">
        <v>4.0000000000000003E-5</v>
      </c>
      <c r="R197" s="140">
        <f>Q197*H197</f>
        <v>6.0000000000000006E-4</v>
      </c>
      <c r="S197" s="140">
        <v>0</v>
      </c>
      <c r="T197" s="141">
        <f>S197*H197</f>
        <v>0</v>
      </c>
      <c r="AR197" s="142" t="s">
        <v>154</v>
      </c>
      <c r="AT197" s="142" t="s">
        <v>149</v>
      </c>
      <c r="AU197" s="142" t="s">
        <v>87</v>
      </c>
      <c r="AY197" s="15" t="s">
        <v>146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85</v>
      </c>
      <c r="BK197" s="143">
        <f>ROUND(I197*H197,2)</f>
        <v>0</v>
      </c>
      <c r="BL197" s="15" t="s">
        <v>155</v>
      </c>
      <c r="BM197" s="142" t="s">
        <v>271</v>
      </c>
    </row>
    <row r="198" spans="2:65" s="1" customFormat="1" ht="10">
      <c r="B198" s="30"/>
      <c r="D198" s="144" t="s">
        <v>156</v>
      </c>
      <c r="F198" s="145" t="s">
        <v>499</v>
      </c>
      <c r="I198" s="146"/>
      <c r="L198" s="30"/>
      <c r="M198" s="147"/>
      <c r="T198" s="54"/>
      <c r="AT198" s="15" t="s">
        <v>156</v>
      </c>
      <c r="AU198" s="15" t="s">
        <v>87</v>
      </c>
    </row>
    <row r="199" spans="2:65" s="1" customFormat="1" ht="16.5" customHeight="1">
      <c r="B199" s="30"/>
      <c r="C199" s="130" t="s">
        <v>275</v>
      </c>
      <c r="D199" s="130" t="s">
        <v>149</v>
      </c>
      <c r="E199" s="131" t="s">
        <v>500</v>
      </c>
      <c r="F199" s="132" t="s">
        <v>501</v>
      </c>
      <c r="G199" s="133" t="s">
        <v>299</v>
      </c>
      <c r="H199" s="134">
        <v>20</v>
      </c>
      <c r="I199" s="135"/>
      <c r="J199" s="136">
        <f>ROUND(I199*H199,2)</f>
        <v>0</v>
      </c>
      <c r="K199" s="132" t="s">
        <v>1</v>
      </c>
      <c r="L199" s="137"/>
      <c r="M199" s="138" t="s">
        <v>1</v>
      </c>
      <c r="N199" s="139" t="s">
        <v>42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154</v>
      </c>
      <c r="AT199" s="142" t="s">
        <v>149</v>
      </c>
      <c r="AU199" s="142" t="s">
        <v>87</v>
      </c>
      <c r="AY199" s="15" t="s">
        <v>146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5" t="s">
        <v>85</v>
      </c>
      <c r="BK199" s="143">
        <f>ROUND(I199*H199,2)</f>
        <v>0</v>
      </c>
      <c r="BL199" s="15" t="s">
        <v>155</v>
      </c>
      <c r="BM199" s="142" t="s">
        <v>276</v>
      </c>
    </row>
    <row r="200" spans="2:65" s="1" customFormat="1" ht="10">
      <c r="B200" s="30"/>
      <c r="D200" s="144" t="s">
        <v>156</v>
      </c>
      <c r="F200" s="145" t="s">
        <v>501</v>
      </c>
      <c r="I200" s="146"/>
      <c r="L200" s="30"/>
      <c r="M200" s="147"/>
      <c r="T200" s="54"/>
      <c r="AT200" s="15" t="s">
        <v>156</v>
      </c>
      <c r="AU200" s="15" t="s">
        <v>87</v>
      </c>
    </row>
    <row r="201" spans="2:65" s="1" customFormat="1" ht="33" customHeight="1">
      <c r="B201" s="30"/>
      <c r="C201" s="130" t="s">
        <v>210</v>
      </c>
      <c r="D201" s="130" t="s">
        <v>149</v>
      </c>
      <c r="E201" s="131" t="s">
        <v>502</v>
      </c>
      <c r="F201" s="132" t="s">
        <v>503</v>
      </c>
      <c r="G201" s="133" t="s">
        <v>299</v>
      </c>
      <c r="H201" s="134">
        <v>15</v>
      </c>
      <c r="I201" s="135"/>
      <c r="J201" s="136">
        <f>ROUND(I201*H201,2)</f>
        <v>0</v>
      </c>
      <c r="K201" s="132" t="s">
        <v>1</v>
      </c>
      <c r="L201" s="137"/>
      <c r="M201" s="138" t="s">
        <v>1</v>
      </c>
      <c r="N201" s="139" t="s">
        <v>42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154</v>
      </c>
      <c r="AT201" s="142" t="s">
        <v>149</v>
      </c>
      <c r="AU201" s="142" t="s">
        <v>87</v>
      </c>
      <c r="AY201" s="15" t="s">
        <v>146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5" t="s">
        <v>85</v>
      </c>
      <c r="BK201" s="143">
        <f>ROUND(I201*H201,2)</f>
        <v>0</v>
      </c>
      <c r="BL201" s="15" t="s">
        <v>155</v>
      </c>
      <c r="BM201" s="142" t="s">
        <v>277</v>
      </c>
    </row>
    <row r="202" spans="2:65" s="1" customFormat="1" ht="18">
      <c r="B202" s="30"/>
      <c r="D202" s="144" t="s">
        <v>156</v>
      </c>
      <c r="F202" s="145" t="s">
        <v>503</v>
      </c>
      <c r="I202" s="146"/>
      <c r="L202" s="30"/>
      <c r="M202" s="147"/>
      <c r="T202" s="54"/>
      <c r="AT202" s="15" t="s">
        <v>156</v>
      </c>
      <c r="AU202" s="15" t="s">
        <v>87</v>
      </c>
    </row>
    <row r="203" spans="2:65" s="1" customFormat="1" ht="21.75" customHeight="1">
      <c r="B203" s="30"/>
      <c r="C203" s="148" t="s">
        <v>278</v>
      </c>
      <c r="D203" s="148" t="s">
        <v>157</v>
      </c>
      <c r="E203" s="149" t="s">
        <v>309</v>
      </c>
      <c r="F203" s="150" t="s">
        <v>310</v>
      </c>
      <c r="G203" s="151" t="s">
        <v>299</v>
      </c>
      <c r="H203" s="152">
        <v>95</v>
      </c>
      <c r="I203" s="153"/>
      <c r="J203" s="154">
        <f>ROUND(I203*H203,2)</f>
        <v>0</v>
      </c>
      <c r="K203" s="150" t="s">
        <v>153</v>
      </c>
      <c r="L203" s="30"/>
      <c r="M203" s="155" t="s">
        <v>1</v>
      </c>
      <c r="N203" s="156" t="s">
        <v>42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155</v>
      </c>
      <c r="AT203" s="142" t="s">
        <v>157</v>
      </c>
      <c r="AU203" s="142" t="s">
        <v>87</v>
      </c>
      <c r="AY203" s="15" t="s">
        <v>146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85</v>
      </c>
      <c r="BK203" s="143">
        <f>ROUND(I203*H203,2)</f>
        <v>0</v>
      </c>
      <c r="BL203" s="15" t="s">
        <v>155</v>
      </c>
      <c r="BM203" s="142" t="s">
        <v>279</v>
      </c>
    </row>
    <row r="204" spans="2:65" s="1" customFormat="1" ht="10">
      <c r="B204" s="30"/>
      <c r="D204" s="144" t="s">
        <v>156</v>
      </c>
      <c r="F204" s="145" t="s">
        <v>310</v>
      </c>
      <c r="I204" s="146"/>
      <c r="L204" s="30"/>
      <c r="M204" s="147"/>
      <c r="T204" s="54"/>
      <c r="AT204" s="15" t="s">
        <v>156</v>
      </c>
      <c r="AU204" s="15" t="s">
        <v>87</v>
      </c>
    </row>
    <row r="205" spans="2:65" s="1" customFormat="1" ht="33" customHeight="1">
      <c r="B205" s="30"/>
      <c r="C205" s="130" t="s">
        <v>214</v>
      </c>
      <c r="D205" s="130" t="s">
        <v>149</v>
      </c>
      <c r="E205" s="131" t="s">
        <v>504</v>
      </c>
      <c r="F205" s="132" t="s">
        <v>505</v>
      </c>
      <c r="G205" s="133" t="s">
        <v>299</v>
      </c>
      <c r="H205" s="134">
        <v>85</v>
      </c>
      <c r="I205" s="135"/>
      <c r="J205" s="136">
        <f>ROUND(I205*H205,2)</f>
        <v>0</v>
      </c>
      <c r="K205" s="132" t="s">
        <v>153</v>
      </c>
      <c r="L205" s="137"/>
      <c r="M205" s="138" t="s">
        <v>1</v>
      </c>
      <c r="N205" s="139" t="s">
        <v>42</v>
      </c>
      <c r="P205" s="140">
        <f>O205*H205</f>
        <v>0</v>
      </c>
      <c r="Q205" s="140">
        <v>8.0000000000000007E-5</v>
      </c>
      <c r="R205" s="140">
        <f>Q205*H205</f>
        <v>6.8000000000000005E-3</v>
      </c>
      <c r="S205" s="140">
        <v>0</v>
      </c>
      <c r="T205" s="141">
        <f>S205*H205</f>
        <v>0</v>
      </c>
      <c r="AR205" s="142" t="s">
        <v>154</v>
      </c>
      <c r="AT205" s="142" t="s">
        <v>149</v>
      </c>
      <c r="AU205" s="142" t="s">
        <v>87</v>
      </c>
      <c r="AY205" s="15" t="s">
        <v>146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85</v>
      </c>
      <c r="BK205" s="143">
        <f>ROUND(I205*H205,2)</f>
        <v>0</v>
      </c>
      <c r="BL205" s="15" t="s">
        <v>155</v>
      </c>
      <c r="BM205" s="142" t="s">
        <v>280</v>
      </c>
    </row>
    <row r="206" spans="2:65" s="1" customFormat="1" ht="18">
      <c r="B206" s="30"/>
      <c r="D206" s="144" t="s">
        <v>156</v>
      </c>
      <c r="F206" s="145" t="s">
        <v>505</v>
      </c>
      <c r="I206" s="146"/>
      <c r="L206" s="30"/>
      <c r="M206" s="147"/>
      <c r="T206" s="54"/>
      <c r="AT206" s="15" t="s">
        <v>156</v>
      </c>
      <c r="AU206" s="15" t="s">
        <v>87</v>
      </c>
    </row>
    <row r="207" spans="2:65" s="1" customFormat="1" ht="24.15" customHeight="1">
      <c r="B207" s="30"/>
      <c r="C207" s="148" t="s">
        <v>281</v>
      </c>
      <c r="D207" s="148" t="s">
        <v>157</v>
      </c>
      <c r="E207" s="149" t="s">
        <v>319</v>
      </c>
      <c r="F207" s="150" t="s">
        <v>320</v>
      </c>
      <c r="G207" s="151" t="s">
        <v>299</v>
      </c>
      <c r="H207" s="152">
        <v>85</v>
      </c>
      <c r="I207" s="153"/>
      <c r="J207" s="154">
        <f>ROUND(I207*H207,2)</f>
        <v>0</v>
      </c>
      <c r="K207" s="150" t="s">
        <v>153</v>
      </c>
      <c r="L207" s="30"/>
      <c r="M207" s="155" t="s">
        <v>1</v>
      </c>
      <c r="N207" s="156" t="s">
        <v>42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155</v>
      </c>
      <c r="AT207" s="142" t="s">
        <v>157</v>
      </c>
      <c r="AU207" s="142" t="s">
        <v>87</v>
      </c>
      <c r="AY207" s="15" t="s">
        <v>146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85</v>
      </c>
      <c r="BK207" s="143">
        <f>ROUND(I207*H207,2)</f>
        <v>0</v>
      </c>
      <c r="BL207" s="15" t="s">
        <v>155</v>
      </c>
      <c r="BM207" s="142" t="s">
        <v>284</v>
      </c>
    </row>
    <row r="208" spans="2:65" s="1" customFormat="1" ht="18">
      <c r="B208" s="30"/>
      <c r="D208" s="144" t="s">
        <v>156</v>
      </c>
      <c r="F208" s="145" t="s">
        <v>320</v>
      </c>
      <c r="I208" s="146"/>
      <c r="L208" s="30"/>
      <c r="M208" s="147"/>
      <c r="T208" s="54"/>
      <c r="AT208" s="15" t="s">
        <v>156</v>
      </c>
      <c r="AU208" s="15" t="s">
        <v>87</v>
      </c>
    </row>
    <row r="209" spans="2:65" s="1" customFormat="1" ht="24.15" customHeight="1">
      <c r="B209" s="30"/>
      <c r="C209" s="130" t="s">
        <v>217</v>
      </c>
      <c r="D209" s="130" t="s">
        <v>149</v>
      </c>
      <c r="E209" s="131" t="s">
        <v>506</v>
      </c>
      <c r="F209" s="132" t="s">
        <v>507</v>
      </c>
      <c r="G209" s="133" t="s">
        <v>299</v>
      </c>
      <c r="H209" s="134">
        <v>25</v>
      </c>
      <c r="I209" s="135"/>
      <c r="J209" s="136">
        <f>ROUND(I209*H209,2)</f>
        <v>0</v>
      </c>
      <c r="K209" s="132" t="s">
        <v>153</v>
      </c>
      <c r="L209" s="137"/>
      <c r="M209" s="138" t="s">
        <v>1</v>
      </c>
      <c r="N209" s="139" t="s">
        <v>42</v>
      </c>
      <c r="P209" s="140">
        <f>O209*H209</f>
        <v>0</v>
      </c>
      <c r="Q209" s="140">
        <v>1.2E-4</v>
      </c>
      <c r="R209" s="140">
        <f>Q209*H209</f>
        <v>3.0000000000000001E-3</v>
      </c>
      <c r="S209" s="140">
        <v>0</v>
      </c>
      <c r="T209" s="141">
        <f>S209*H209</f>
        <v>0</v>
      </c>
      <c r="AR209" s="142" t="s">
        <v>154</v>
      </c>
      <c r="AT209" s="142" t="s">
        <v>149</v>
      </c>
      <c r="AU209" s="142" t="s">
        <v>87</v>
      </c>
      <c r="AY209" s="15" t="s">
        <v>146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5" t="s">
        <v>85</v>
      </c>
      <c r="BK209" s="143">
        <f>ROUND(I209*H209,2)</f>
        <v>0</v>
      </c>
      <c r="BL209" s="15" t="s">
        <v>155</v>
      </c>
      <c r="BM209" s="142" t="s">
        <v>287</v>
      </c>
    </row>
    <row r="210" spans="2:65" s="1" customFormat="1" ht="18">
      <c r="B210" s="30"/>
      <c r="D210" s="144" t="s">
        <v>156</v>
      </c>
      <c r="F210" s="145" t="s">
        <v>507</v>
      </c>
      <c r="I210" s="146"/>
      <c r="L210" s="30"/>
      <c r="M210" s="147"/>
      <c r="T210" s="54"/>
      <c r="AT210" s="15" t="s">
        <v>156</v>
      </c>
      <c r="AU210" s="15" t="s">
        <v>87</v>
      </c>
    </row>
    <row r="211" spans="2:65" s="1" customFormat="1" ht="24.15" customHeight="1">
      <c r="B211" s="30"/>
      <c r="C211" s="148" t="s">
        <v>288</v>
      </c>
      <c r="D211" s="148" t="s">
        <v>157</v>
      </c>
      <c r="E211" s="149" t="s">
        <v>326</v>
      </c>
      <c r="F211" s="150" t="s">
        <v>327</v>
      </c>
      <c r="G211" s="151" t="s">
        <v>299</v>
      </c>
      <c r="H211" s="152">
        <v>25</v>
      </c>
      <c r="I211" s="153"/>
      <c r="J211" s="154">
        <f>ROUND(I211*H211,2)</f>
        <v>0</v>
      </c>
      <c r="K211" s="150" t="s">
        <v>153</v>
      </c>
      <c r="L211" s="30"/>
      <c r="M211" s="155" t="s">
        <v>1</v>
      </c>
      <c r="N211" s="156" t="s">
        <v>42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155</v>
      </c>
      <c r="AT211" s="142" t="s">
        <v>157</v>
      </c>
      <c r="AU211" s="142" t="s">
        <v>87</v>
      </c>
      <c r="AY211" s="15" t="s">
        <v>146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85</v>
      </c>
      <c r="BK211" s="143">
        <f>ROUND(I211*H211,2)</f>
        <v>0</v>
      </c>
      <c r="BL211" s="15" t="s">
        <v>155</v>
      </c>
      <c r="BM211" s="142" t="s">
        <v>289</v>
      </c>
    </row>
    <row r="212" spans="2:65" s="1" customFormat="1" ht="18">
      <c r="B212" s="30"/>
      <c r="D212" s="144" t="s">
        <v>156</v>
      </c>
      <c r="F212" s="145" t="s">
        <v>327</v>
      </c>
      <c r="I212" s="146"/>
      <c r="L212" s="30"/>
      <c r="M212" s="147"/>
      <c r="T212" s="54"/>
      <c r="AT212" s="15" t="s">
        <v>156</v>
      </c>
      <c r="AU212" s="15" t="s">
        <v>87</v>
      </c>
    </row>
    <row r="213" spans="2:65" s="1" customFormat="1" ht="24.15" customHeight="1">
      <c r="B213" s="30"/>
      <c r="C213" s="130" t="s">
        <v>220</v>
      </c>
      <c r="D213" s="130" t="s">
        <v>149</v>
      </c>
      <c r="E213" s="131" t="s">
        <v>330</v>
      </c>
      <c r="F213" s="132" t="s">
        <v>331</v>
      </c>
      <c r="G213" s="133" t="s">
        <v>299</v>
      </c>
      <c r="H213" s="134">
        <v>25</v>
      </c>
      <c r="I213" s="135"/>
      <c r="J213" s="136">
        <f>ROUND(I213*H213,2)</f>
        <v>0</v>
      </c>
      <c r="K213" s="132" t="s">
        <v>153</v>
      </c>
      <c r="L213" s="137"/>
      <c r="M213" s="138" t="s">
        <v>1</v>
      </c>
      <c r="N213" s="139" t="s">
        <v>42</v>
      </c>
      <c r="P213" s="140">
        <f>O213*H213</f>
        <v>0</v>
      </c>
      <c r="Q213" s="140">
        <v>6.9999999999999994E-5</v>
      </c>
      <c r="R213" s="140">
        <f>Q213*H213</f>
        <v>1.7499999999999998E-3</v>
      </c>
      <c r="S213" s="140">
        <v>0</v>
      </c>
      <c r="T213" s="141">
        <f>S213*H213</f>
        <v>0</v>
      </c>
      <c r="AR213" s="142" t="s">
        <v>154</v>
      </c>
      <c r="AT213" s="142" t="s">
        <v>149</v>
      </c>
      <c r="AU213" s="142" t="s">
        <v>87</v>
      </c>
      <c r="AY213" s="15" t="s">
        <v>146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85</v>
      </c>
      <c r="BK213" s="143">
        <f>ROUND(I213*H213,2)</f>
        <v>0</v>
      </c>
      <c r="BL213" s="15" t="s">
        <v>155</v>
      </c>
      <c r="BM213" s="142" t="s">
        <v>290</v>
      </c>
    </row>
    <row r="214" spans="2:65" s="1" customFormat="1" ht="18">
      <c r="B214" s="30"/>
      <c r="D214" s="144" t="s">
        <v>156</v>
      </c>
      <c r="F214" s="145" t="s">
        <v>331</v>
      </c>
      <c r="I214" s="146"/>
      <c r="L214" s="30"/>
      <c r="M214" s="147"/>
      <c r="T214" s="54"/>
      <c r="AT214" s="15" t="s">
        <v>156</v>
      </c>
      <c r="AU214" s="15" t="s">
        <v>87</v>
      </c>
    </row>
    <row r="215" spans="2:65" s="1" customFormat="1" ht="33" customHeight="1">
      <c r="B215" s="30"/>
      <c r="C215" s="148" t="s">
        <v>292</v>
      </c>
      <c r="D215" s="148" t="s">
        <v>157</v>
      </c>
      <c r="E215" s="149" t="s">
        <v>333</v>
      </c>
      <c r="F215" s="150" t="s">
        <v>334</v>
      </c>
      <c r="G215" s="151" t="s">
        <v>299</v>
      </c>
      <c r="H215" s="152">
        <v>25</v>
      </c>
      <c r="I215" s="153"/>
      <c r="J215" s="154">
        <f>ROUND(I215*H215,2)</f>
        <v>0</v>
      </c>
      <c r="K215" s="150" t="s">
        <v>153</v>
      </c>
      <c r="L215" s="30"/>
      <c r="M215" s="155" t="s">
        <v>1</v>
      </c>
      <c r="N215" s="156" t="s">
        <v>42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155</v>
      </c>
      <c r="AT215" s="142" t="s">
        <v>157</v>
      </c>
      <c r="AU215" s="142" t="s">
        <v>87</v>
      </c>
      <c r="AY215" s="15" t="s">
        <v>146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5" t="s">
        <v>85</v>
      </c>
      <c r="BK215" s="143">
        <f>ROUND(I215*H215,2)</f>
        <v>0</v>
      </c>
      <c r="BL215" s="15" t="s">
        <v>155</v>
      </c>
      <c r="BM215" s="142" t="s">
        <v>293</v>
      </c>
    </row>
    <row r="216" spans="2:65" s="1" customFormat="1" ht="18">
      <c r="B216" s="30"/>
      <c r="D216" s="144" t="s">
        <v>156</v>
      </c>
      <c r="F216" s="145" t="s">
        <v>334</v>
      </c>
      <c r="I216" s="146"/>
      <c r="L216" s="30"/>
      <c r="M216" s="147"/>
      <c r="T216" s="54"/>
      <c r="AT216" s="15" t="s">
        <v>156</v>
      </c>
      <c r="AU216" s="15" t="s">
        <v>87</v>
      </c>
    </row>
    <row r="217" spans="2:65" s="1" customFormat="1" ht="16.5" customHeight="1">
      <c r="B217" s="30"/>
      <c r="C217" s="130" t="s">
        <v>223</v>
      </c>
      <c r="D217" s="130" t="s">
        <v>149</v>
      </c>
      <c r="E217" s="131" t="s">
        <v>337</v>
      </c>
      <c r="F217" s="132" t="s">
        <v>338</v>
      </c>
      <c r="G217" s="133" t="s">
        <v>152</v>
      </c>
      <c r="H217" s="134">
        <v>1</v>
      </c>
      <c r="I217" s="135"/>
      <c r="J217" s="136">
        <f>ROUND(I217*H217,2)</f>
        <v>0</v>
      </c>
      <c r="K217" s="132" t="s">
        <v>1</v>
      </c>
      <c r="L217" s="137"/>
      <c r="M217" s="138" t="s">
        <v>1</v>
      </c>
      <c r="N217" s="139" t="s">
        <v>42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154</v>
      </c>
      <c r="AT217" s="142" t="s">
        <v>149</v>
      </c>
      <c r="AU217" s="142" t="s">
        <v>87</v>
      </c>
      <c r="AY217" s="15" t="s">
        <v>146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85</v>
      </c>
      <c r="BK217" s="143">
        <f>ROUND(I217*H217,2)</f>
        <v>0</v>
      </c>
      <c r="BL217" s="15" t="s">
        <v>155</v>
      </c>
      <c r="BM217" s="142" t="s">
        <v>300</v>
      </c>
    </row>
    <row r="218" spans="2:65" s="1" customFormat="1" ht="10">
      <c r="B218" s="30"/>
      <c r="D218" s="144" t="s">
        <v>156</v>
      </c>
      <c r="F218" s="145" t="s">
        <v>338</v>
      </c>
      <c r="I218" s="146"/>
      <c r="L218" s="30"/>
      <c r="M218" s="147"/>
      <c r="T218" s="54"/>
      <c r="AT218" s="15" t="s">
        <v>156</v>
      </c>
      <c r="AU218" s="15" t="s">
        <v>87</v>
      </c>
    </row>
    <row r="219" spans="2:65" s="1" customFormat="1" ht="16.5" customHeight="1">
      <c r="B219" s="30"/>
      <c r="C219" s="148" t="s">
        <v>301</v>
      </c>
      <c r="D219" s="148" t="s">
        <v>157</v>
      </c>
      <c r="E219" s="149" t="s">
        <v>340</v>
      </c>
      <c r="F219" s="150" t="s">
        <v>341</v>
      </c>
      <c r="G219" s="151" t="s">
        <v>163</v>
      </c>
      <c r="H219" s="152">
        <v>1</v>
      </c>
      <c r="I219" s="153"/>
      <c r="J219" s="154">
        <f>ROUND(I219*H219,2)</f>
        <v>0</v>
      </c>
      <c r="K219" s="150" t="s">
        <v>1</v>
      </c>
      <c r="L219" s="30"/>
      <c r="M219" s="155" t="s">
        <v>1</v>
      </c>
      <c r="N219" s="156" t="s">
        <v>42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155</v>
      </c>
      <c r="AT219" s="142" t="s">
        <v>157</v>
      </c>
      <c r="AU219" s="142" t="s">
        <v>87</v>
      </c>
      <c r="AY219" s="15" t="s">
        <v>146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85</v>
      </c>
      <c r="BK219" s="143">
        <f>ROUND(I219*H219,2)</f>
        <v>0</v>
      </c>
      <c r="BL219" s="15" t="s">
        <v>155</v>
      </c>
      <c r="BM219" s="142" t="s">
        <v>304</v>
      </c>
    </row>
    <row r="220" spans="2:65" s="1" customFormat="1" ht="10">
      <c r="B220" s="30"/>
      <c r="D220" s="144" t="s">
        <v>156</v>
      </c>
      <c r="F220" s="145" t="s">
        <v>341</v>
      </c>
      <c r="I220" s="146"/>
      <c r="L220" s="30"/>
      <c r="M220" s="147"/>
      <c r="T220" s="54"/>
      <c r="AT220" s="15" t="s">
        <v>156</v>
      </c>
      <c r="AU220" s="15" t="s">
        <v>87</v>
      </c>
    </row>
    <row r="221" spans="2:65" s="1" customFormat="1" ht="16.5" customHeight="1">
      <c r="B221" s="30"/>
      <c r="C221" s="130" t="s">
        <v>227</v>
      </c>
      <c r="D221" s="130" t="s">
        <v>149</v>
      </c>
      <c r="E221" s="131" t="s">
        <v>344</v>
      </c>
      <c r="F221" s="132" t="s">
        <v>345</v>
      </c>
      <c r="G221" s="133" t="s">
        <v>152</v>
      </c>
      <c r="H221" s="134">
        <v>25</v>
      </c>
      <c r="I221" s="135"/>
      <c r="J221" s="136">
        <f>ROUND(I221*H221,2)</f>
        <v>0</v>
      </c>
      <c r="K221" s="132" t="s">
        <v>1</v>
      </c>
      <c r="L221" s="137"/>
      <c r="M221" s="138" t="s">
        <v>1</v>
      </c>
      <c r="N221" s="139" t="s">
        <v>42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154</v>
      </c>
      <c r="AT221" s="142" t="s">
        <v>149</v>
      </c>
      <c r="AU221" s="142" t="s">
        <v>87</v>
      </c>
      <c r="AY221" s="15" t="s">
        <v>146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85</v>
      </c>
      <c r="BK221" s="143">
        <f>ROUND(I221*H221,2)</f>
        <v>0</v>
      </c>
      <c r="BL221" s="15" t="s">
        <v>155</v>
      </c>
      <c r="BM221" s="142" t="s">
        <v>307</v>
      </c>
    </row>
    <row r="222" spans="2:65" s="1" customFormat="1" ht="10">
      <c r="B222" s="30"/>
      <c r="D222" s="144" t="s">
        <v>156</v>
      </c>
      <c r="F222" s="145" t="s">
        <v>345</v>
      </c>
      <c r="I222" s="146"/>
      <c r="L222" s="30"/>
      <c r="M222" s="147"/>
      <c r="T222" s="54"/>
      <c r="AT222" s="15" t="s">
        <v>156</v>
      </c>
      <c r="AU222" s="15" t="s">
        <v>87</v>
      </c>
    </row>
    <row r="223" spans="2:65" s="1" customFormat="1" ht="24.15" customHeight="1">
      <c r="B223" s="30"/>
      <c r="C223" s="148" t="s">
        <v>308</v>
      </c>
      <c r="D223" s="148" t="s">
        <v>157</v>
      </c>
      <c r="E223" s="149" t="s">
        <v>351</v>
      </c>
      <c r="F223" s="150" t="s">
        <v>352</v>
      </c>
      <c r="G223" s="151" t="s">
        <v>152</v>
      </c>
      <c r="H223" s="152">
        <v>25</v>
      </c>
      <c r="I223" s="153"/>
      <c r="J223" s="154">
        <f>ROUND(I223*H223,2)</f>
        <v>0</v>
      </c>
      <c r="K223" s="150" t="s">
        <v>153</v>
      </c>
      <c r="L223" s="30"/>
      <c r="M223" s="155" t="s">
        <v>1</v>
      </c>
      <c r="N223" s="156" t="s">
        <v>42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155</v>
      </c>
      <c r="AT223" s="142" t="s">
        <v>157</v>
      </c>
      <c r="AU223" s="142" t="s">
        <v>87</v>
      </c>
      <c r="AY223" s="15" t="s">
        <v>146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85</v>
      </c>
      <c r="BK223" s="143">
        <f>ROUND(I223*H223,2)</f>
        <v>0</v>
      </c>
      <c r="BL223" s="15" t="s">
        <v>155</v>
      </c>
      <c r="BM223" s="142" t="s">
        <v>311</v>
      </c>
    </row>
    <row r="224" spans="2:65" s="1" customFormat="1" ht="10">
      <c r="B224" s="30"/>
      <c r="D224" s="144" t="s">
        <v>156</v>
      </c>
      <c r="F224" s="145" t="s">
        <v>352</v>
      </c>
      <c r="I224" s="146"/>
      <c r="L224" s="30"/>
      <c r="M224" s="147"/>
      <c r="T224" s="54"/>
      <c r="AT224" s="15" t="s">
        <v>156</v>
      </c>
      <c r="AU224" s="15" t="s">
        <v>87</v>
      </c>
    </row>
    <row r="225" spans="2:65" s="1" customFormat="1" ht="16.5" customHeight="1">
      <c r="B225" s="30"/>
      <c r="C225" s="130" t="s">
        <v>230</v>
      </c>
      <c r="D225" s="130" t="s">
        <v>149</v>
      </c>
      <c r="E225" s="131" t="s">
        <v>354</v>
      </c>
      <c r="F225" s="132" t="s">
        <v>355</v>
      </c>
      <c r="G225" s="133" t="s">
        <v>299</v>
      </c>
      <c r="H225" s="134">
        <v>8</v>
      </c>
      <c r="I225" s="135"/>
      <c r="J225" s="136">
        <f>ROUND(I225*H225,2)</f>
        <v>0</v>
      </c>
      <c r="K225" s="132" t="s">
        <v>153</v>
      </c>
      <c r="L225" s="137"/>
      <c r="M225" s="138" t="s">
        <v>1</v>
      </c>
      <c r="N225" s="139" t="s">
        <v>42</v>
      </c>
      <c r="P225" s="140">
        <f>O225*H225</f>
        <v>0</v>
      </c>
      <c r="Q225" s="140">
        <v>3.8999999999999999E-4</v>
      </c>
      <c r="R225" s="140">
        <f>Q225*H225</f>
        <v>3.1199999999999999E-3</v>
      </c>
      <c r="S225" s="140">
        <v>0</v>
      </c>
      <c r="T225" s="141">
        <f>S225*H225</f>
        <v>0</v>
      </c>
      <c r="AR225" s="142" t="s">
        <v>154</v>
      </c>
      <c r="AT225" s="142" t="s">
        <v>149</v>
      </c>
      <c r="AU225" s="142" t="s">
        <v>87</v>
      </c>
      <c r="AY225" s="15" t="s">
        <v>146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85</v>
      </c>
      <c r="BK225" s="143">
        <f>ROUND(I225*H225,2)</f>
        <v>0</v>
      </c>
      <c r="BL225" s="15" t="s">
        <v>155</v>
      </c>
      <c r="BM225" s="142" t="s">
        <v>314</v>
      </c>
    </row>
    <row r="226" spans="2:65" s="1" customFormat="1" ht="10">
      <c r="B226" s="30"/>
      <c r="D226" s="144" t="s">
        <v>156</v>
      </c>
      <c r="F226" s="145" t="s">
        <v>355</v>
      </c>
      <c r="I226" s="146"/>
      <c r="L226" s="30"/>
      <c r="M226" s="147"/>
      <c r="T226" s="54"/>
      <c r="AT226" s="15" t="s">
        <v>156</v>
      </c>
      <c r="AU226" s="15" t="s">
        <v>87</v>
      </c>
    </row>
    <row r="227" spans="2:65" s="12" customFormat="1" ht="10">
      <c r="B227" s="157"/>
      <c r="D227" s="144" t="s">
        <v>261</v>
      </c>
      <c r="E227" s="158" t="s">
        <v>1</v>
      </c>
      <c r="F227" s="159" t="s">
        <v>534</v>
      </c>
      <c r="H227" s="160">
        <v>8</v>
      </c>
      <c r="I227" s="161"/>
      <c r="L227" s="157"/>
      <c r="M227" s="162"/>
      <c r="T227" s="163"/>
      <c r="AT227" s="158" t="s">
        <v>261</v>
      </c>
      <c r="AU227" s="158" t="s">
        <v>87</v>
      </c>
      <c r="AV227" s="12" t="s">
        <v>87</v>
      </c>
      <c r="AW227" s="12" t="s">
        <v>33</v>
      </c>
      <c r="AX227" s="12" t="s">
        <v>77</v>
      </c>
      <c r="AY227" s="158" t="s">
        <v>146</v>
      </c>
    </row>
    <row r="228" spans="2:65" s="13" customFormat="1" ht="10">
      <c r="B228" s="164"/>
      <c r="D228" s="144" t="s">
        <v>261</v>
      </c>
      <c r="E228" s="165" t="s">
        <v>1</v>
      </c>
      <c r="F228" s="166" t="s">
        <v>263</v>
      </c>
      <c r="H228" s="167">
        <v>8</v>
      </c>
      <c r="I228" s="168"/>
      <c r="L228" s="164"/>
      <c r="M228" s="169"/>
      <c r="T228" s="170"/>
      <c r="AT228" s="165" t="s">
        <v>261</v>
      </c>
      <c r="AU228" s="165" t="s">
        <v>87</v>
      </c>
      <c r="AV228" s="13" t="s">
        <v>155</v>
      </c>
      <c r="AW228" s="13" t="s">
        <v>33</v>
      </c>
      <c r="AX228" s="13" t="s">
        <v>85</v>
      </c>
      <c r="AY228" s="165" t="s">
        <v>146</v>
      </c>
    </row>
    <row r="229" spans="2:65" s="1" customFormat="1" ht="16.5" customHeight="1">
      <c r="B229" s="30"/>
      <c r="C229" s="148" t="s">
        <v>315</v>
      </c>
      <c r="D229" s="148" t="s">
        <v>157</v>
      </c>
      <c r="E229" s="149" t="s">
        <v>359</v>
      </c>
      <c r="F229" s="150" t="s">
        <v>360</v>
      </c>
      <c r="G229" s="151" t="s">
        <v>299</v>
      </c>
      <c r="H229" s="152">
        <v>8</v>
      </c>
      <c r="I229" s="153"/>
      <c r="J229" s="154">
        <f>ROUND(I229*H229,2)</f>
        <v>0</v>
      </c>
      <c r="K229" s="150" t="s">
        <v>153</v>
      </c>
      <c r="L229" s="30"/>
      <c r="M229" s="155" t="s">
        <v>1</v>
      </c>
      <c r="N229" s="156" t="s">
        <v>42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AR229" s="142" t="s">
        <v>155</v>
      </c>
      <c r="AT229" s="142" t="s">
        <v>157</v>
      </c>
      <c r="AU229" s="142" t="s">
        <v>87</v>
      </c>
      <c r="AY229" s="15" t="s">
        <v>146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85</v>
      </c>
      <c r="BK229" s="143">
        <f>ROUND(I229*H229,2)</f>
        <v>0</v>
      </c>
      <c r="BL229" s="15" t="s">
        <v>155</v>
      </c>
      <c r="BM229" s="142" t="s">
        <v>318</v>
      </c>
    </row>
    <row r="230" spans="2:65" s="1" customFormat="1" ht="10">
      <c r="B230" s="30"/>
      <c r="D230" s="144" t="s">
        <v>156</v>
      </c>
      <c r="F230" s="145" t="s">
        <v>360</v>
      </c>
      <c r="I230" s="146"/>
      <c r="L230" s="30"/>
      <c r="M230" s="147"/>
      <c r="T230" s="54"/>
      <c r="AT230" s="15" t="s">
        <v>156</v>
      </c>
      <c r="AU230" s="15" t="s">
        <v>87</v>
      </c>
    </row>
    <row r="231" spans="2:65" s="1" customFormat="1" ht="21.75" customHeight="1">
      <c r="B231" s="30"/>
      <c r="C231" s="130" t="s">
        <v>234</v>
      </c>
      <c r="D231" s="130" t="s">
        <v>149</v>
      </c>
      <c r="E231" s="131" t="s">
        <v>369</v>
      </c>
      <c r="F231" s="132" t="s">
        <v>370</v>
      </c>
      <c r="G231" s="133" t="s">
        <v>299</v>
      </c>
      <c r="H231" s="134">
        <v>8</v>
      </c>
      <c r="I231" s="135"/>
      <c r="J231" s="136">
        <f>ROUND(I231*H231,2)</f>
        <v>0</v>
      </c>
      <c r="K231" s="132" t="s">
        <v>371</v>
      </c>
      <c r="L231" s="137"/>
      <c r="M231" s="138" t="s">
        <v>1</v>
      </c>
      <c r="N231" s="139" t="s">
        <v>42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154</v>
      </c>
      <c r="AT231" s="142" t="s">
        <v>149</v>
      </c>
      <c r="AU231" s="142" t="s">
        <v>87</v>
      </c>
      <c r="AY231" s="15" t="s">
        <v>146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85</v>
      </c>
      <c r="BK231" s="143">
        <f>ROUND(I231*H231,2)</f>
        <v>0</v>
      </c>
      <c r="BL231" s="15" t="s">
        <v>155</v>
      </c>
      <c r="BM231" s="142" t="s">
        <v>321</v>
      </c>
    </row>
    <row r="232" spans="2:65" s="1" customFormat="1" ht="10">
      <c r="B232" s="30"/>
      <c r="D232" s="144" t="s">
        <v>156</v>
      </c>
      <c r="F232" s="145" t="s">
        <v>370</v>
      </c>
      <c r="I232" s="146"/>
      <c r="L232" s="30"/>
      <c r="M232" s="147"/>
      <c r="T232" s="54"/>
      <c r="AT232" s="15" t="s">
        <v>156</v>
      </c>
      <c r="AU232" s="15" t="s">
        <v>87</v>
      </c>
    </row>
    <row r="233" spans="2:65" s="1" customFormat="1" ht="24.15" customHeight="1">
      <c r="B233" s="30"/>
      <c r="C233" s="148" t="s">
        <v>322</v>
      </c>
      <c r="D233" s="148" t="s">
        <v>157</v>
      </c>
      <c r="E233" s="149" t="s">
        <v>374</v>
      </c>
      <c r="F233" s="150" t="s">
        <v>375</v>
      </c>
      <c r="G233" s="151" t="s">
        <v>299</v>
      </c>
      <c r="H233" s="152">
        <v>8</v>
      </c>
      <c r="I233" s="153"/>
      <c r="J233" s="154">
        <f>ROUND(I233*H233,2)</f>
        <v>0</v>
      </c>
      <c r="K233" s="150" t="s">
        <v>153</v>
      </c>
      <c r="L233" s="30"/>
      <c r="M233" s="155" t="s">
        <v>1</v>
      </c>
      <c r="N233" s="156" t="s">
        <v>42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155</v>
      </c>
      <c r="AT233" s="142" t="s">
        <v>157</v>
      </c>
      <c r="AU233" s="142" t="s">
        <v>87</v>
      </c>
      <c r="AY233" s="15" t="s">
        <v>146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85</v>
      </c>
      <c r="BK233" s="143">
        <f>ROUND(I233*H233,2)</f>
        <v>0</v>
      </c>
      <c r="BL233" s="15" t="s">
        <v>155</v>
      </c>
      <c r="BM233" s="142" t="s">
        <v>325</v>
      </c>
    </row>
    <row r="234" spans="2:65" s="1" customFormat="1" ht="18">
      <c r="B234" s="30"/>
      <c r="D234" s="144" t="s">
        <v>156</v>
      </c>
      <c r="F234" s="145" t="s">
        <v>375</v>
      </c>
      <c r="I234" s="146"/>
      <c r="L234" s="30"/>
      <c r="M234" s="147"/>
      <c r="T234" s="54"/>
      <c r="AT234" s="15" t="s">
        <v>156</v>
      </c>
      <c r="AU234" s="15" t="s">
        <v>87</v>
      </c>
    </row>
    <row r="235" spans="2:65" s="1" customFormat="1" ht="24.15" customHeight="1">
      <c r="B235" s="30"/>
      <c r="C235" s="148" t="s">
        <v>237</v>
      </c>
      <c r="D235" s="148" t="s">
        <v>157</v>
      </c>
      <c r="E235" s="149" t="s">
        <v>377</v>
      </c>
      <c r="F235" s="150" t="s">
        <v>378</v>
      </c>
      <c r="G235" s="151" t="s">
        <v>299</v>
      </c>
      <c r="H235" s="152">
        <v>6</v>
      </c>
      <c r="I235" s="153"/>
      <c r="J235" s="154">
        <f>ROUND(I235*H235,2)</f>
        <v>0</v>
      </c>
      <c r="K235" s="150" t="s">
        <v>153</v>
      </c>
      <c r="L235" s="30"/>
      <c r="M235" s="155" t="s">
        <v>1</v>
      </c>
      <c r="N235" s="156" t="s">
        <v>42</v>
      </c>
      <c r="P235" s="140">
        <f>O235*H235</f>
        <v>0</v>
      </c>
      <c r="Q235" s="140">
        <v>0</v>
      </c>
      <c r="R235" s="140">
        <f>Q235*H235</f>
        <v>0</v>
      </c>
      <c r="S235" s="140">
        <v>2E-3</v>
      </c>
      <c r="T235" s="141">
        <f>S235*H235</f>
        <v>1.2E-2</v>
      </c>
      <c r="AR235" s="142" t="s">
        <v>155</v>
      </c>
      <c r="AT235" s="142" t="s">
        <v>157</v>
      </c>
      <c r="AU235" s="142" t="s">
        <v>87</v>
      </c>
      <c r="AY235" s="15" t="s">
        <v>146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85</v>
      </c>
      <c r="BK235" s="143">
        <f>ROUND(I235*H235,2)</f>
        <v>0</v>
      </c>
      <c r="BL235" s="15" t="s">
        <v>155</v>
      </c>
      <c r="BM235" s="142" t="s">
        <v>328</v>
      </c>
    </row>
    <row r="236" spans="2:65" s="1" customFormat="1" ht="18">
      <c r="B236" s="30"/>
      <c r="D236" s="144" t="s">
        <v>156</v>
      </c>
      <c r="F236" s="145" t="s">
        <v>378</v>
      </c>
      <c r="I236" s="146"/>
      <c r="L236" s="30"/>
      <c r="M236" s="147"/>
      <c r="T236" s="54"/>
      <c r="AT236" s="15" t="s">
        <v>156</v>
      </c>
      <c r="AU236" s="15" t="s">
        <v>87</v>
      </c>
    </row>
    <row r="237" spans="2:65" s="1" customFormat="1" ht="24.15" customHeight="1">
      <c r="B237" s="30"/>
      <c r="C237" s="148" t="s">
        <v>329</v>
      </c>
      <c r="D237" s="148" t="s">
        <v>157</v>
      </c>
      <c r="E237" s="149" t="s">
        <v>381</v>
      </c>
      <c r="F237" s="150" t="s">
        <v>382</v>
      </c>
      <c r="G237" s="151" t="s">
        <v>152</v>
      </c>
      <c r="H237" s="152">
        <v>2</v>
      </c>
      <c r="I237" s="153"/>
      <c r="J237" s="154">
        <f>ROUND(I237*H237,2)</f>
        <v>0</v>
      </c>
      <c r="K237" s="150" t="s">
        <v>153</v>
      </c>
      <c r="L237" s="30"/>
      <c r="M237" s="155" t="s">
        <v>1</v>
      </c>
      <c r="N237" s="156" t="s">
        <v>42</v>
      </c>
      <c r="P237" s="140">
        <f>O237*H237</f>
        <v>0</v>
      </c>
      <c r="Q237" s="140">
        <v>0</v>
      </c>
      <c r="R237" s="140">
        <f>Q237*H237</f>
        <v>0</v>
      </c>
      <c r="S237" s="140">
        <v>5.0000000000000002E-5</v>
      </c>
      <c r="T237" s="141">
        <f>S237*H237</f>
        <v>1E-4</v>
      </c>
      <c r="AR237" s="142" t="s">
        <v>155</v>
      </c>
      <c r="AT237" s="142" t="s">
        <v>157</v>
      </c>
      <c r="AU237" s="142" t="s">
        <v>87</v>
      </c>
      <c r="AY237" s="15" t="s">
        <v>146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85</v>
      </c>
      <c r="BK237" s="143">
        <f>ROUND(I237*H237,2)</f>
        <v>0</v>
      </c>
      <c r="BL237" s="15" t="s">
        <v>155</v>
      </c>
      <c r="BM237" s="142" t="s">
        <v>332</v>
      </c>
    </row>
    <row r="238" spans="2:65" s="1" customFormat="1" ht="10">
      <c r="B238" s="30"/>
      <c r="D238" s="144" t="s">
        <v>156</v>
      </c>
      <c r="F238" s="145" t="s">
        <v>382</v>
      </c>
      <c r="I238" s="146"/>
      <c r="L238" s="30"/>
      <c r="M238" s="147"/>
      <c r="T238" s="54"/>
      <c r="AT238" s="15" t="s">
        <v>156</v>
      </c>
      <c r="AU238" s="15" t="s">
        <v>87</v>
      </c>
    </row>
    <row r="239" spans="2:65" s="1" customFormat="1" ht="24.15" customHeight="1">
      <c r="B239" s="30"/>
      <c r="C239" s="130" t="s">
        <v>241</v>
      </c>
      <c r="D239" s="130" t="s">
        <v>149</v>
      </c>
      <c r="E239" s="131" t="s">
        <v>384</v>
      </c>
      <c r="F239" s="132" t="s">
        <v>385</v>
      </c>
      <c r="G239" s="133" t="s">
        <v>152</v>
      </c>
      <c r="H239" s="134">
        <v>2</v>
      </c>
      <c r="I239" s="135"/>
      <c r="J239" s="136">
        <f>ROUND(I239*H239,2)</f>
        <v>0</v>
      </c>
      <c r="K239" s="132" t="s">
        <v>153</v>
      </c>
      <c r="L239" s="137"/>
      <c r="M239" s="138" t="s">
        <v>1</v>
      </c>
      <c r="N239" s="139" t="s">
        <v>42</v>
      </c>
      <c r="P239" s="140">
        <f>O239*H239</f>
        <v>0</v>
      </c>
      <c r="Q239" s="140">
        <v>4.0000000000000003E-5</v>
      </c>
      <c r="R239" s="140">
        <f>Q239*H239</f>
        <v>8.0000000000000007E-5</v>
      </c>
      <c r="S239" s="140">
        <v>0</v>
      </c>
      <c r="T239" s="141">
        <f>S239*H239</f>
        <v>0</v>
      </c>
      <c r="AR239" s="142" t="s">
        <v>154</v>
      </c>
      <c r="AT239" s="142" t="s">
        <v>149</v>
      </c>
      <c r="AU239" s="142" t="s">
        <v>87</v>
      </c>
      <c r="AY239" s="15" t="s">
        <v>146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85</v>
      </c>
      <c r="BK239" s="143">
        <f>ROUND(I239*H239,2)</f>
        <v>0</v>
      </c>
      <c r="BL239" s="15" t="s">
        <v>155</v>
      </c>
      <c r="BM239" s="142" t="s">
        <v>335</v>
      </c>
    </row>
    <row r="240" spans="2:65" s="1" customFormat="1" ht="10">
      <c r="B240" s="30"/>
      <c r="D240" s="144" t="s">
        <v>156</v>
      </c>
      <c r="F240" s="145" t="s">
        <v>385</v>
      </c>
      <c r="I240" s="146"/>
      <c r="L240" s="30"/>
      <c r="M240" s="147"/>
      <c r="T240" s="54"/>
      <c r="AT240" s="15" t="s">
        <v>156</v>
      </c>
      <c r="AU240" s="15" t="s">
        <v>87</v>
      </c>
    </row>
    <row r="241" spans="2:65" s="1" customFormat="1" ht="24.15" customHeight="1">
      <c r="B241" s="30"/>
      <c r="C241" s="148" t="s">
        <v>336</v>
      </c>
      <c r="D241" s="148" t="s">
        <v>157</v>
      </c>
      <c r="E241" s="149" t="s">
        <v>388</v>
      </c>
      <c r="F241" s="150" t="s">
        <v>389</v>
      </c>
      <c r="G241" s="151" t="s">
        <v>152</v>
      </c>
      <c r="H241" s="152">
        <v>2</v>
      </c>
      <c r="I241" s="153"/>
      <c r="J241" s="154">
        <f>ROUND(I241*H241,2)</f>
        <v>0</v>
      </c>
      <c r="K241" s="150" t="s">
        <v>153</v>
      </c>
      <c r="L241" s="30"/>
      <c r="M241" s="155" t="s">
        <v>1</v>
      </c>
      <c r="N241" s="156" t="s">
        <v>42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155</v>
      </c>
      <c r="AT241" s="142" t="s">
        <v>157</v>
      </c>
      <c r="AU241" s="142" t="s">
        <v>87</v>
      </c>
      <c r="AY241" s="15" t="s">
        <v>146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85</v>
      </c>
      <c r="BK241" s="143">
        <f>ROUND(I241*H241,2)</f>
        <v>0</v>
      </c>
      <c r="BL241" s="15" t="s">
        <v>155</v>
      </c>
      <c r="BM241" s="142" t="s">
        <v>339</v>
      </c>
    </row>
    <row r="242" spans="2:65" s="1" customFormat="1" ht="18">
      <c r="B242" s="30"/>
      <c r="D242" s="144" t="s">
        <v>156</v>
      </c>
      <c r="F242" s="145" t="s">
        <v>389</v>
      </c>
      <c r="I242" s="146"/>
      <c r="L242" s="30"/>
      <c r="M242" s="147"/>
      <c r="T242" s="54"/>
      <c r="AT242" s="15" t="s">
        <v>156</v>
      </c>
      <c r="AU242" s="15" t="s">
        <v>87</v>
      </c>
    </row>
    <row r="243" spans="2:65" s="1" customFormat="1" ht="16.5" customHeight="1">
      <c r="B243" s="30"/>
      <c r="C243" s="130" t="s">
        <v>244</v>
      </c>
      <c r="D243" s="130" t="s">
        <v>149</v>
      </c>
      <c r="E243" s="131" t="s">
        <v>391</v>
      </c>
      <c r="F243" s="132" t="s">
        <v>392</v>
      </c>
      <c r="G243" s="133" t="s">
        <v>393</v>
      </c>
      <c r="H243" s="134">
        <v>1</v>
      </c>
      <c r="I243" s="135"/>
      <c r="J243" s="136">
        <f>ROUND(I243*H243,2)</f>
        <v>0</v>
      </c>
      <c r="K243" s="132" t="s">
        <v>153</v>
      </c>
      <c r="L243" s="137"/>
      <c r="M243" s="138" t="s">
        <v>1</v>
      </c>
      <c r="N243" s="139" t="s">
        <v>42</v>
      </c>
      <c r="P243" s="140">
        <f>O243*H243</f>
        <v>0</v>
      </c>
      <c r="Q243" s="140">
        <v>1E-3</v>
      </c>
      <c r="R243" s="140">
        <f>Q243*H243</f>
        <v>1E-3</v>
      </c>
      <c r="S243" s="140">
        <v>0</v>
      </c>
      <c r="T243" s="141">
        <f>S243*H243</f>
        <v>0</v>
      </c>
      <c r="AR243" s="142" t="s">
        <v>154</v>
      </c>
      <c r="AT243" s="142" t="s">
        <v>149</v>
      </c>
      <c r="AU243" s="142" t="s">
        <v>87</v>
      </c>
      <c r="AY243" s="15" t="s">
        <v>146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85</v>
      </c>
      <c r="BK243" s="143">
        <f>ROUND(I243*H243,2)</f>
        <v>0</v>
      </c>
      <c r="BL243" s="15" t="s">
        <v>155</v>
      </c>
      <c r="BM243" s="142" t="s">
        <v>342</v>
      </c>
    </row>
    <row r="244" spans="2:65" s="1" customFormat="1" ht="10">
      <c r="B244" s="30"/>
      <c r="D244" s="144" t="s">
        <v>156</v>
      </c>
      <c r="F244" s="145" t="s">
        <v>392</v>
      </c>
      <c r="I244" s="146"/>
      <c r="L244" s="30"/>
      <c r="M244" s="147"/>
      <c r="T244" s="54"/>
      <c r="AT244" s="15" t="s">
        <v>156</v>
      </c>
      <c r="AU244" s="15" t="s">
        <v>87</v>
      </c>
    </row>
    <row r="245" spans="2:65" s="1" customFormat="1" ht="24.15" customHeight="1">
      <c r="B245" s="30"/>
      <c r="C245" s="130" t="s">
        <v>343</v>
      </c>
      <c r="D245" s="130" t="s">
        <v>149</v>
      </c>
      <c r="E245" s="131" t="s">
        <v>396</v>
      </c>
      <c r="F245" s="132" t="s">
        <v>397</v>
      </c>
      <c r="G245" s="133" t="s">
        <v>398</v>
      </c>
      <c r="H245" s="134">
        <v>0.01</v>
      </c>
      <c r="I245" s="135"/>
      <c r="J245" s="136">
        <f>ROUND(I245*H245,2)</f>
        <v>0</v>
      </c>
      <c r="K245" s="132" t="s">
        <v>153</v>
      </c>
      <c r="L245" s="137"/>
      <c r="M245" s="138" t="s">
        <v>1</v>
      </c>
      <c r="N245" s="139" t="s">
        <v>42</v>
      </c>
      <c r="P245" s="140">
        <f>O245*H245</f>
        <v>0</v>
      </c>
      <c r="Q245" s="140">
        <v>1</v>
      </c>
      <c r="R245" s="140">
        <f>Q245*H245</f>
        <v>0.01</v>
      </c>
      <c r="S245" s="140">
        <v>0</v>
      </c>
      <c r="T245" s="141">
        <f>S245*H245</f>
        <v>0</v>
      </c>
      <c r="AR245" s="142" t="s">
        <v>154</v>
      </c>
      <c r="AT245" s="142" t="s">
        <v>149</v>
      </c>
      <c r="AU245" s="142" t="s">
        <v>87</v>
      </c>
      <c r="AY245" s="15" t="s">
        <v>146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85</v>
      </c>
      <c r="BK245" s="143">
        <f>ROUND(I245*H245,2)</f>
        <v>0</v>
      </c>
      <c r="BL245" s="15" t="s">
        <v>155</v>
      </c>
      <c r="BM245" s="142" t="s">
        <v>346</v>
      </c>
    </row>
    <row r="246" spans="2:65" s="1" customFormat="1" ht="10">
      <c r="B246" s="30"/>
      <c r="D246" s="144" t="s">
        <v>156</v>
      </c>
      <c r="F246" s="145" t="s">
        <v>397</v>
      </c>
      <c r="I246" s="146"/>
      <c r="L246" s="30"/>
      <c r="M246" s="147"/>
      <c r="T246" s="54"/>
      <c r="AT246" s="15" t="s">
        <v>156</v>
      </c>
      <c r="AU246" s="15" t="s">
        <v>87</v>
      </c>
    </row>
    <row r="247" spans="2:65" s="1" customFormat="1" ht="24.15" customHeight="1">
      <c r="B247" s="30"/>
      <c r="C247" s="130" t="s">
        <v>248</v>
      </c>
      <c r="D247" s="130" t="s">
        <v>149</v>
      </c>
      <c r="E247" s="131" t="s">
        <v>400</v>
      </c>
      <c r="F247" s="132" t="s">
        <v>401</v>
      </c>
      <c r="G247" s="133" t="s">
        <v>398</v>
      </c>
      <c r="H247" s="134">
        <v>5.0000000000000001E-3</v>
      </c>
      <c r="I247" s="135"/>
      <c r="J247" s="136">
        <f>ROUND(I247*H247,2)</f>
        <v>0</v>
      </c>
      <c r="K247" s="132" t="s">
        <v>153</v>
      </c>
      <c r="L247" s="137"/>
      <c r="M247" s="138" t="s">
        <v>1</v>
      </c>
      <c r="N247" s="139" t="s">
        <v>42</v>
      </c>
      <c r="P247" s="140">
        <f>O247*H247</f>
        <v>0</v>
      </c>
      <c r="Q247" s="140">
        <v>1</v>
      </c>
      <c r="R247" s="140">
        <f>Q247*H247</f>
        <v>5.0000000000000001E-3</v>
      </c>
      <c r="S247" s="140">
        <v>0</v>
      </c>
      <c r="T247" s="141">
        <f>S247*H247</f>
        <v>0</v>
      </c>
      <c r="AR247" s="142" t="s">
        <v>154</v>
      </c>
      <c r="AT247" s="142" t="s">
        <v>149</v>
      </c>
      <c r="AU247" s="142" t="s">
        <v>87</v>
      </c>
      <c r="AY247" s="15" t="s">
        <v>146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85</v>
      </c>
      <c r="BK247" s="143">
        <f>ROUND(I247*H247,2)</f>
        <v>0</v>
      </c>
      <c r="BL247" s="15" t="s">
        <v>155</v>
      </c>
      <c r="BM247" s="142" t="s">
        <v>349</v>
      </c>
    </row>
    <row r="248" spans="2:65" s="1" customFormat="1" ht="10">
      <c r="B248" s="30"/>
      <c r="D248" s="144" t="s">
        <v>156</v>
      </c>
      <c r="F248" s="145" t="s">
        <v>401</v>
      </c>
      <c r="I248" s="146"/>
      <c r="L248" s="30"/>
      <c r="M248" s="147"/>
      <c r="T248" s="54"/>
      <c r="AT248" s="15" t="s">
        <v>156</v>
      </c>
      <c r="AU248" s="15" t="s">
        <v>87</v>
      </c>
    </row>
    <row r="249" spans="2:65" s="1" customFormat="1" ht="24.15" customHeight="1">
      <c r="B249" s="30"/>
      <c r="C249" s="148" t="s">
        <v>350</v>
      </c>
      <c r="D249" s="148" t="s">
        <v>157</v>
      </c>
      <c r="E249" s="149" t="s">
        <v>404</v>
      </c>
      <c r="F249" s="150" t="s">
        <v>405</v>
      </c>
      <c r="G249" s="151" t="s">
        <v>299</v>
      </c>
      <c r="H249" s="152">
        <v>6</v>
      </c>
      <c r="I249" s="153"/>
      <c r="J249" s="154">
        <f>ROUND(I249*H249,2)</f>
        <v>0</v>
      </c>
      <c r="K249" s="150" t="s">
        <v>153</v>
      </c>
      <c r="L249" s="30"/>
      <c r="M249" s="155" t="s">
        <v>1</v>
      </c>
      <c r="N249" s="156" t="s">
        <v>42</v>
      </c>
      <c r="P249" s="140">
        <f>O249*H249</f>
        <v>0</v>
      </c>
      <c r="Q249" s="140">
        <v>1.4999999999999999E-4</v>
      </c>
      <c r="R249" s="140">
        <f>Q249*H249</f>
        <v>8.9999999999999998E-4</v>
      </c>
      <c r="S249" s="140">
        <v>0</v>
      </c>
      <c r="T249" s="141">
        <f>S249*H249</f>
        <v>0</v>
      </c>
      <c r="AR249" s="142" t="s">
        <v>155</v>
      </c>
      <c r="AT249" s="142" t="s">
        <v>157</v>
      </c>
      <c r="AU249" s="142" t="s">
        <v>87</v>
      </c>
      <c r="AY249" s="15" t="s">
        <v>146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85</v>
      </c>
      <c r="BK249" s="143">
        <f>ROUND(I249*H249,2)</f>
        <v>0</v>
      </c>
      <c r="BL249" s="15" t="s">
        <v>155</v>
      </c>
      <c r="BM249" s="142" t="s">
        <v>353</v>
      </c>
    </row>
    <row r="250" spans="2:65" s="1" customFormat="1" ht="18">
      <c r="B250" s="30"/>
      <c r="D250" s="144" t="s">
        <v>156</v>
      </c>
      <c r="F250" s="145" t="s">
        <v>405</v>
      </c>
      <c r="I250" s="146"/>
      <c r="L250" s="30"/>
      <c r="M250" s="147"/>
      <c r="T250" s="54"/>
      <c r="AT250" s="15" t="s">
        <v>156</v>
      </c>
      <c r="AU250" s="15" t="s">
        <v>87</v>
      </c>
    </row>
    <row r="251" spans="2:65" s="1" customFormat="1" ht="16.5" customHeight="1">
      <c r="B251" s="30"/>
      <c r="C251" s="148" t="s">
        <v>252</v>
      </c>
      <c r="D251" s="148" t="s">
        <v>157</v>
      </c>
      <c r="E251" s="149" t="s">
        <v>407</v>
      </c>
      <c r="F251" s="150" t="s">
        <v>408</v>
      </c>
      <c r="G251" s="151" t="s">
        <v>259</v>
      </c>
      <c r="H251" s="152">
        <v>1</v>
      </c>
      <c r="I251" s="153"/>
      <c r="J251" s="154">
        <f>ROUND(I251*H251,2)</f>
        <v>0</v>
      </c>
      <c r="K251" s="150" t="s">
        <v>153</v>
      </c>
      <c r="L251" s="30"/>
      <c r="M251" s="155" t="s">
        <v>1</v>
      </c>
      <c r="N251" s="156" t="s">
        <v>42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155</v>
      </c>
      <c r="AT251" s="142" t="s">
        <v>157</v>
      </c>
      <c r="AU251" s="142" t="s">
        <v>87</v>
      </c>
      <c r="AY251" s="15" t="s">
        <v>146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85</v>
      </c>
      <c r="BK251" s="143">
        <f>ROUND(I251*H251,2)</f>
        <v>0</v>
      </c>
      <c r="BL251" s="15" t="s">
        <v>155</v>
      </c>
      <c r="BM251" s="142" t="s">
        <v>356</v>
      </c>
    </row>
    <row r="252" spans="2:65" s="1" customFormat="1" ht="10">
      <c r="B252" s="30"/>
      <c r="D252" s="144" t="s">
        <v>156</v>
      </c>
      <c r="F252" s="145" t="s">
        <v>408</v>
      </c>
      <c r="I252" s="146"/>
      <c r="L252" s="30"/>
      <c r="M252" s="147"/>
      <c r="T252" s="54"/>
      <c r="AT252" s="15" t="s">
        <v>156</v>
      </c>
      <c r="AU252" s="15" t="s">
        <v>87</v>
      </c>
    </row>
    <row r="253" spans="2:65" s="1" customFormat="1" ht="33" customHeight="1">
      <c r="B253" s="30"/>
      <c r="C253" s="148" t="s">
        <v>358</v>
      </c>
      <c r="D253" s="148" t="s">
        <v>157</v>
      </c>
      <c r="E253" s="149" t="s">
        <v>411</v>
      </c>
      <c r="F253" s="150" t="s">
        <v>412</v>
      </c>
      <c r="G253" s="151" t="s">
        <v>152</v>
      </c>
      <c r="H253" s="152">
        <v>2</v>
      </c>
      <c r="I253" s="153"/>
      <c r="J253" s="154">
        <f>ROUND(I253*H253,2)</f>
        <v>0</v>
      </c>
      <c r="K253" s="150" t="s">
        <v>153</v>
      </c>
      <c r="L253" s="30"/>
      <c r="M253" s="155" t="s">
        <v>1</v>
      </c>
      <c r="N253" s="156" t="s">
        <v>42</v>
      </c>
      <c r="P253" s="140">
        <f>O253*H253</f>
        <v>0</v>
      </c>
      <c r="Q253" s="140">
        <v>0</v>
      </c>
      <c r="R253" s="140">
        <f>Q253*H253</f>
        <v>0</v>
      </c>
      <c r="S253" s="140">
        <v>8.0000000000000002E-3</v>
      </c>
      <c r="T253" s="141">
        <f>S253*H253</f>
        <v>1.6E-2</v>
      </c>
      <c r="AR253" s="142" t="s">
        <v>155</v>
      </c>
      <c r="AT253" s="142" t="s">
        <v>157</v>
      </c>
      <c r="AU253" s="142" t="s">
        <v>87</v>
      </c>
      <c r="AY253" s="15" t="s">
        <v>146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85</v>
      </c>
      <c r="BK253" s="143">
        <f>ROUND(I253*H253,2)</f>
        <v>0</v>
      </c>
      <c r="BL253" s="15" t="s">
        <v>155</v>
      </c>
      <c r="BM253" s="142" t="s">
        <v>361</v>
      </c>
    </row>
    <row r="254" spans="2:65" s="1" customFormat="1" ht="18">
      <c r="B254" s="30"/>
      <c r="D254" s="144" t="s">
        <v>156</v>
      </c>
      <c r="F254" s="145" t="s">
        <v>412</v>
      </c>
      <c r="I254" s="146"/>
      <c r="L254" s="30"/>
      <c r="M254" s="147"/>
      <c r="T254" s="54"/>
      <c r="AT254" s="15" t="s">
        <v>156</v>
      </c>
      <c r="AU254" s="15" t="s">
        <v>87</v>
      </c>
    </row>
    <row r="255" spans="2:65" s="1" customFormat="1" ht="33" customHeight="1">
      <c r="B255" s="30"/>
      <c r="C255" s="148" t="s">
        <v>256</v>
      </c>
      <c r="D255" s="148" t="s">
        <v>157</v>
      </c>
      <c r="E255" s="149" t="s">
        <v>414</v>
      </c>
      <c r="F255" s="150" t="s">
        <v>415</v>
      </c>
      <c r="G255" s="151" t="s">
        <v>152</v>
      </c>
      <c r="H255" s="152">
        <v>2</v>
      </c>
      <c r="I255" s="153"/>
      <c r="J255" s="154">
        <f>ROUND(I255*H255,2)</f>
        <v>0</v>
      </c>
      <c r="K255" s="150" t="s">
        <v>153</v>
      </c>
      <c r="L255" s="30"/>
      <c r="M255" s="155" t="s">
        <v>1</v>
      </c>
      <c r="N255" s="156" t="s">
        <v>42</v>
      </c>
      <c r="P255" s="140">
        <f>O255*H255</f>
        <v>0</v>
      </c>
      <c r="Q255" s="140">
        <v>0</v>
      </c>
      <c r="R255" s="140">
        <f>Q255*H255</f>
        <v>0</v>
      </c>
      <c r="S255" s="140">
        <v>1.2E-2</v>
      </c>
      <c r="T255" s="141">
        <f>S255*H255</f>
        <v>2.4E-2</v>
      </c>
      <c r="AR255" s="142" t="s">
        <v>155</v>
      </c>
      <c r="AT255" s="142" t="s">
        <v>157</v>
      </c>
      <c r="AU255" s="142" t="s">
        <v>87</v>
      </c>
      <c r="AY255" s="15" t="s">
        <v>146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85</v>
      </c>
      <c r="BK255" s="143">
        <f>ROUND(I255*H255,2)</f>
        <v>0</v>
      </c>
      <c r="BL255" s="15" t="s">
        <v>155</v>
      </c>
      <c r="BM255" s="142" t="s">
        <v>364</v>
      </c>
    </row>
    <row r="256" spans="2:65" s="1" customFormat="1" ht="18">
      <c r="B256" s="30"/>
      <c r="D256" s="144" t="s">
        <v>156</v>
      </c>
      <c r="F256" s="145" t="s">
        <v>415</v>
      </c>
      <c r="I256" s="146"/>
      <c r="L256" s="30"/>
      <c r="M256" s="147"/>
      <c r="T256" s="54"/>
      <c r="AT256" s="15" t="s">
        <v>156</v>
      </c>
      <c r="AU256" s="15" t="s">
        <v>87</v>
      </c>
    </row>
    <row r="257" spans="2:65" s="1" customFormat="1" ht="21.75" customHeight="1">
      <c r="B257" s="30"/>
      <c r="C257" s="130" t="s">
        <v>365</v>
      </c>
      <c r="D257" s="130" t="s">
        <v>149</v>
      </c>
      <c r="E257" s="131" t="s">
        <v>421</v>
      </c>
      <c r="F257" s="132" t="s">
        <v>422</v>
      </c>
      <c r="G257" s="133" t="s">
        <v>393</v>
      </c>
      <c r="H257" s="134">
        <v>2</v>
      </c>
      <c r="I257" s="135"/>
      <c r="J257" s="136">
        <f>ROUND(I257*H257,2)</f>
        <v>0</v>
      </c>
      <c r="K257" s="132" t="s">
        <v>153</v>
      </c>
      <c r="L257" s="137"/>
      <c r="M257" s="138" t="s">
        <v>1</v>
      </c>
      <c r="N257" s="139" t="s">
        <v>42</v>
      </c>
      <c r="P257" s="140">
        <f>O257*H257</f>
        <v>0</v>
      </c>
      <c r="Q257" s="140">
        <v>1E-3</v>
      </c>
      <c r="R257" s="140">
        <f>Q257*H257</f>
        <v>2E-3</v>
      </c>
      <c r="S257" s="140">
        <v>0</v>
      </c>
      <c r="T257" s="141">
        <f>S257*H257</f>
        <v>0</v>
      </c>
      <c r="AR257" s="142" t="s">
        <v>154</v>
      </c>
      <c r="AT257" s="142" t="s">
        <v>149</v>
      </c>
      <c r="AU257" s="142" t="s">
        <v>87</v>
      </c>
      <c r="AY257" s="15" t="s">
        <v>146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85</v>
      </c>
      <c r="BK257" s="143">
        <f>ROUND(I257*H257,2)</f>
        <v>0</v>
      </c>
      <c r="BL257" s="15" t="s">
        <v>155</v>
      </c>
      <c r="BM257" s="142" t="s">
        <v>368</v>
      </c>
    </row>
    <row r="258" spans="2:65" s="1" customFormat="1" ht="10">
      <c r="B258" s="30"/>
      <c r="D258" s="144" t="s">
        <v>156</v>
      </c>
      <c r="F258" s="145" t="s">
        <v>422</v>
      </c>
      <c r="I258" s="146"/>
      <c r="L258" s="30"/>
      <c r="M258" s="147"/>
      <c r="T258" s="54"/>
      <c r="AT258" s="15" t="s">
        <v>156</v>
      </c>
      <c r="AU258" s="15" t="s">
        <v>87</v>
      </c>
    </row>
    <row r="259" spans="2:65" s="1" customFormat="1" ht="24.15" customHeight="1">
      <c r="B259" s="30"/>
      <c r="C259" s="148" t="s">
        <v>260</v>
      </c>
      <c r="D259" s="148" t="s">
        <v>157</v>
      </c>
      <c r="E259" s="149" t="s">
        <v>425</v>
      </c>
      <c r="F259" s="150" t="s">
        <v>426</v>
      </c>
      <c r="G259" s="151" t="s">
        <v>427</v>
      </c>
      <c r="H259" s="152">
        <v>16</v>
      </c>
      <c r="I259" s="153"/>
      <c r="J259" s="154">
        <f>ROUND(I259*H259,2)</f>
        <v>0</v>
      </c>
      <c r="K259" s="150" t="s">
        <v>153</v>
      </c>
      <c r="L259" s="30"/>
      <c r="M259" s="155" t="s">
        <v>1</v>
      </c>
      <c r="N259" s="156" t="s">
        <v>42</v>
      </c>
      <c r="P259" s="140">
        <f>O259*H259</f>
        <v>0</v>
      </c>
      <c r="Q259" s="140">
        <v>2.9E-4</v>
      </c>
      <c r="R259" s="140">
        <f>Q259*H259</f>
        <v>4.64E-3</v>
      </c>
      <c r="S259" s="140">
        <v>0</v>
      </c>
      <c r="T259" s="141">
        <f>S259*H259</f>
        <v>0</v>
      </c>
      <c r="AR259" s="142" t="s">
        <v>155</v>
      </c>
      <c r="AT259" s="142" t="s">
        <v>157</v>
      </c>
      <c r="AU259" s="142" t="s">
        <v>87</v>
      </c>
      <c r="AY259" s="15" t="s">
        <v>146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85</v>
      </c>
      <c r="BK259" s="143">
        <f>ROUND(I259*H259,2)</f>
        <v>0</v>
      </c>
      <c r="BL259" s="15" t="s">
        <v>155</v>
      </c>
      <c r="BM259" s="142" t="s">
        <v>372</v>
      </c>
    </row>
    <row r="260" spans="2:65" s="1" customFormat="1" ht="18">
      <c r="B260" s="30"/>
      <c r="D260" s="144" t="s">
        <v>156</v>
      </c>
      <c r="F260" s="145" t="s">
        <v>426</v>
      </c>
      <c r="I260" s="146"/>
      <c r="L260" s="30"/>
      <c r="M260" s="147"/>
      <c r="T260" s="54"/>
      <c r="AT260" s="15" t="s">
        <v>156</v>
      </c>
      <c r="AU260" s="15" t="s">
        <v>87</v>
      </c>
    </row>
    <row r="261" spans="2:65" s="12" customFormat="1" ht="10">
      <c r="B261" s="157"/>
      <c r="D261" s="144" t="s">
        <v>261</v>
      </c>
      <c r="E261" s="158" t="s">
        <v>1</v>
      </c>
      <c r="F261" s="159" t="s">
        <v>512</v>
      </c>
      <c r="H261" s="160">
        <v>16</v>
      </c>
      <c r="I261" s="161"/>
      <c r="L261" s="157"/>
      <c r="M261" s="162"/>
      <c r="T261" s="163"/>
      <c r="AT261" s="158" t="s">
        <v>261</v>
      </c>
      <c r="AU261" s="158" t="s">
        <v>87</v>
      </c>
      <c r="AV261" s="12" t="s">
        <v>87</v>
      </c>
      <c r="AW261" s="12" t="s">
        <v>33</v>
      </c>
      <c r="AX261" s="12" t="s">
        <v>77</v>
      </c>
      <c r="AY261" s="158" t="s">
        <v>146</v>
      </c>
    </row>
    <row r="262" spans="2:65" s="13" customFormat="1" ht="10">
      <c r="B262" s="164"/>
      <c r="D262" s="144" t="s">
        <v>261</v>
      </c>
      <c r="E262" s="165" t="s">
        <v>1</v>
      </c>
      <c r="F262" s="166" t="s">
        <v>263</v>
      </c>
      <c r="H262" s="167">
        <v>16</v>
      </c>
      <c r="I262" s="168"/>
      <c r="L262" s="164"/>
      <c r="M262" s="169"/>
      <c r="T262" s="170"/>
      <c r="AT262" s="165" t="s">
        <v>261</v>
      </c>
      <c r="AU262" s="165" t="s">
        <v>87</v>
      </c>
      <c r="AV262" s="13" t="s">
        <v>155</v>
      </c>
      <c r="AW262" s="13" t="s">
        <v>33</v>
      </c>
      <c r="AX262" s="13" t="s">
        <v>85</v>
      </c>
      <c r="AY262" s="165" t="s">
        <v>146</v>
      </c>
    </row>
    <row r="263" spans="2:65" s="11" customFormat="1" ht="22.75" customHeight="1">
      <c r="B263" s="118"/>
      <c r="D263" s="119" t="s">
        <v>76</v>
      </c>
      <c r="E263" s="128" t="s">
        <v>433</v>
      </c>
      <c r="F263" s="128" t="s">
        <v>434</v>
      </c>
      <c r="I263" s="121"/>
      <c r="J263" s="129">
        <f>BK263</f>
        <v>0</v>
      </c>
      <c r="L263" s="118"/>
      <c r="M263" s="123"/>
      <c r="P263" s="124">
        <f>SUM(P264:P273)</f>
        <v>0</v>
      </c>
      <c r="R263" s="124">
        <f>SUM(R264:R273)</f>
        <v>0</v>
      </c>
      <c r="T263" s="125">
        <f>SUM(T264:T273)</f>
        <v>0</v>
      </c>
      <c r="AR263" s="119" t="s">
        <v>85</v>
      </c>
      <c r="AT263" s="126" t="s">
        <v>76</v>
      </c>
      <c r="AU263" s="126" t="s">
        <v>85</v>
      </c>
      <c r="AY263" s="119" t="s">
        <v>146</v>
      </c>
      <c r="BK263" s="127">
        <f>SUM(BK264:BK273)</f>
        <v>0</v>
      </c>
    </row>
    <row r="264" spans="2:65" s="1" customFormat="1" ht="16.5" customHeight="1">
      <c r="B264" s="30"/>
      <c r="C264" s="130" t="s">
        <v>373</v>
      </c>
      <c r="D264" s="130" t="s">
        <v>149</v>
      </c>
      <c r="E264" s="131" t="s">
        <v>436</v>
      </c>
      <c r="F264" s="132" t="s">
        <v>437</v>
      </c>
      <c r="G264" s="133" t="s">
        <v>251</v>
      </c>
      <c r="H264" s="134">
        <v>1</v>
      </c>
      <c r="I264" s="135"/>
      <c r="J264" s="136">
        <f>ROUND(I264*H264,2)</f>
        <v>0</v>
      </c>
      <c r="K264" s="132" t="s">
        <v>1</v>
      </c>
      <c r="L264" s="137"/>
      <c r="M264" s="138" t="s">
        <v>1</v>
      </c>
      <c r="N264" s="139" t="s">
        <v>42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154</v>
      </c>
      <c r="AT264" s="142" t="s">
        <v>149</v>
      </c>
      <c r="AU264" s="142" t="s">
        <v>87</v>
      </c>
      <c r="AY264" s="15" t="s">
        <v>146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5" t="s">
        <v>85</v>
      </c>
      <c r="BK264" s="143">
        <f>ROUND(I264*H264,2)</f>
        <v>0</v>
      </c>
      <c r="BL264" s="15" t="s">
        <v>155</v>
      </c>
      <c r="BM264" s="142" t="s">
        <v>376</v>
      </c>
    </row>
    <row r="265" spans="2:65" s="1" customFormat="1" ht="10">
      <c r="B265" s="30"/>
      <c r="D265" s="144" t="s">
        <v>156</v>
      </c>
      <c r="F265" s="145" t="s">
        <v>437</v>
      </c>
      <c r="I265" s="146"/>
      <c r="L265" s="30"/>
      <c r="M265" s="147"/>
      <c r="T265" s="54"/>
      <c r="AT265" s="15" t="s">
        <v>156</v>
      </c>
      <c r="AU265" s="15" t="s">
        <v>87</v>
      </c>
    </row>
    <row r="266" spans="2:65" s="1" customFormat="1" ht="16.5" customHeight="1">
      <c r="B266" s="30"/>
      <c r="C266" s="148" t="s">
        <v>267</v>
      </c>
      <c r="D266" s="148" t="s">
        <v>157</v>
      </c>
      <c r="E266" s="149" t="s">
        <v>439</v>
      </c>
      <c r="F266" s="150" t="s">
        <v>440</v>
      </c>
      <c r="G266" s="151" t="s">
        <v>259</v>
      </c>
      <c r="H266" s="152">
        <v>1</v>
      </c>
      <c r="I266" s="153"/>
      <c r="J266" s="154">
        <f>ROUND(I266*H266,2)</f>
        <v>0</v>
      </c>
      <c r="K266" s="150" t="s">
        <v>153</v>
      </c>
      <c r="L266" s="30"/>
      <c r="M266" s="155" t="s">
        <v>1</v>
      </c>
      <c r="N266" s="156" t="s">
        <v>42</v>
      </c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AR266" s="142" t="s">
        <v>155</v>
      </c>
      <c r="AT266" s="142" t="s">
        <v>157</v>
      </c>
      <c r="AU266" s="142" t="s">
        <v>87</v>
      </c>
      <c r="AY266" s="15" t="s">
        <v>146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5" t="s">
        <v>85</v>
      </c>
      <c r="BK266" s="143">
        <f>ROUND(I266*H266,2)</f>
        <v>0</v>
      </c>
      <c r="BL266" s="15" t="s">
        <v>155</v>
      </c>
      <c r="BM266" s="142" t="s">
        <v>379</v>
      </c>
    </row>
    <row r="267" spans="2:65" s="1" customFormat="1" ht="10">
      <c r="B267" s="30"/>
      <c r="D267" s="144" t="s">
        <v>156</v>
      </c>
      <c r="F267" s="145" t="s">
        <v>440</v>
      </c>
      <c r="I267" s="146"/>
      <c r="L267" s="30"/>
      <c r="M267" s="147"/>
      <c r="T267" s="54"/>
      <c r="AT267" s="15" t="s">
        <v>156</v>
      </c>
      <c r="AU267" s="15" t="s">
        <v>87</v>
      </c>
    </row>
    <row r="268" spans="2:65" s="12" customFormat="1" ht="20">
      <c r="B268" s="157"/>
      <c r="D268" s="144" t="s">
        <v>261</v>
      </c>
      <c r="E268" s="158" t="s">
        <v>1</v>
      </c>
      <c r="F268" s="159" t="s">
        <v>535</v>
      </c>
      <c r="H268" s="160">
        <v>1</v>
      </c>
      <c r="I268" s="161"/>
      <c r="L268" s="157"/>
      <c r="M268" s="162"/>
      <c r="T268" s="163"/>
      <c r="AT268" s="158" t="s">
        <v>261</v>
      </c>
      <c r="AU268" s="158" t="s">
        <v>87</v>
      </c>
      <c r="AV268" s="12" t="s">
        <v>87</v>
      </c>
      <c r="AW268" s="12" t="s">
        <v>33</v>
      </c>
      <c r="AX268" s="12" t="s">
        <v>77</v>
      </c>
      <c r="AY268" s="158" t="s">
        <v>146</v>
      </c>
    </row>
    <row r="269" spans="2:65" s="13" customFormat="1" ht="10">
      <c r="B269" s="164"/>
      <c r="D269" s="144" t="s">
        <v>261</v>
      </c>
      <c r="E269" s="165" t="s">
        <v>1</v>
      </c>
      <c r="F269" s="166" t="s">
        <v>263</v>
      </c>
      <c r="H269" s="167">
        <v>1</v>
      </c>
      <c r="I269" s="168"/>
      <c r="L269" s="164"/>
      <c r="M269" s="169"/>
      <c r="T269" s="170"/>
      <c r="AT269" s="165" t="s">
        <v>261</v>
      </c>
      <c r="AU269" s="165" t="s">
        <v>87</v>
      </c>
      <c r="AV269" s="13" t="s">
        <v>155</v>
      </c>
      <c r="AW269" s="13" t="s">
        <v>33</v>
      </c>
      <c r="AX269" s="13" t="s">
        <v>85</v>
      </c>
      <c r="AY269" s="165" t="s">
        <v>146</v>
      </c>
    </row>
    <row r="270" spans="2:65" s="1" customFormat="1" ht="33" customHeight="1">
      <c r="B270" s="30"/>
      <c r="C270" s="148" t="s">
        <v>380</v>
      </c>
      <c r="D270" s="148" t="s">
        <v>157</v>
      </c>
      <c r="E270" s="149" t="s">
        <v>444</v>
      </c>
      <c r="F270" s="150" t="s">
        <v>445</v>
      </c>
      <c r="G270" s="151" t="s">
        <v>152</v>
      </c>
      <c r="H270" s="152">
        <v>1</v>
      </c>
      <c r="I270" s="153"/>
      <c r="J270" s="154">
        <f>ROUND(I270*H270,2)</f>
        <v>0</v>
      </c>
      <c r="K270" s="150" t="s">
        <v>153</v>
      </c>
      <c r="L270" s="30"/>
      <c r="M270" s="155" t="s">
        <v>1</v>
      </c>
      <c r="N270" s="156" t="s">
        <v>42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155</v>
      </c>
      <c r="AT270" s="142" t="s">
        <v>157</v>
      </c>
      <c r="AU270" s="142" t="s">
        <v>87</v>
      </c>
      <c r="AY270" s="15" t="s">
        <v>146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5" t="s">
        <v>85</v>
      </c>
      <c r="BK270" s="143">
        <f>ROUND(I270*H270,2)</f>
        <v>0</v>
      </c>
      <c r="BL270" s="15" t="s">
        <v>155</v>
      </c>
      <c r="BM270" s="142" t="s">
        <v>383</v>
      </c>
    </row>
    <row r="271" spans="2:65" s="1" customFormat="1" ht="18">
      <c r="B271" s="30"/>
      <c r="D271" s="144" t="s">
        <v>156</v>
      </c>
      <c r="F271" s="145" t="s">
        <v>445</v>
      </c>
      <c r="I271" s="146"/>
      <c r="L271" s="30"/>
      <c r="M271" s="147"/>
      <c r="T271" s="54"/>
      <c r="AT271" s="15" t="s">
        <v>156</v>
      </c>
      <c r="AU271" s="15" t="s">
        <v>87</v>
      </c>
    </row>
    <row r="272" spans="2:65" s="1" customFormat="1" ht="16.5" customHeight="1">
      <c r="B272" s="30"/>
      <c r="C272" s="148" t="s">
        <v>271</v>
      </c>
      <c r="D272" s="148" t="s">
        <v>157</v>
      </c>
      <c r="E272" s="149" t="s">
        <v>447</v>
      </c>
      <c r="F272" s="150" t="s">
        <v>448</v>
      </c>
      <c r="G272" s="151" t="s">
        <v>449</v>
      </c>
      <c r="H272" s="152">
        <v>1</v>
      </c>
      <c r="I272" s="153"/>
      <c r="J272" s="154">
        <f>ROUND(I272*H272,2)</f>
        <v>0</v>
      </c>
      <c r="K272" s="150" t="s">
        <v>153</v>
      </c>
      <c r="L272" s="30"/>
      <c r="M272" s="155" t="s">
        <v>1</v>
      </c>
      <c r="N272" s="156" t="s">
        <v>42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155</v>
      </c>
      <c r="AT272" s="142" t="s">
        <v>157</v>
      </c>
      <c r="AU272" s="142" t="s">
        <v>87</v>
      </c>
      <c r="AY272" s="15" t="s">
        <v>146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5" t="s">
        <v>85</v>
      </c>
      <c r="BK272" s="143">
        <f>ROUND(I272*H272,2)</f>
        <v>0</v>
      </c>
      <c r="BL272" s="15" t="s">
        <v>155</v>
      </c>
      <c r="BM272" s="142" t="s">
        <v>386</v>
      </c>
    </row>
    <row r="273" spans="2:65" s="1" customFormat="1" ht="10">
      <c r="B273" s="30"/>
      <c r="D273" s="144" t="s">
        <v>156</v>
      </c>
      <c r="F273" s="145" t="s">
        <v>448</v>
      </c>
      <c r="I273" s="146"/>
      <c r="L273" s="30"/>
      <c r="M273" s="147"/>
      <c r="T273" s="54"/>
      <c r="AT273" s="15" t="s">
        <v>156</v>
      </c>
      <c r="AU273" s="15" t="s">
        <v>87</v>
      </c>
    </row>
    <row r="274" spans="2:65" s="11" customFormat="1" ht="25.9" customHeight="1">
      <c r="B274" s="118"/>
      <c r="D274" s="119" t="s">
        <v>76</v>
      </c>
      <c r="E274" s="120" t="s">
        <v>452</v>
      </c>
      <c r="F274" s="120" t="s">
        <v>453</v>
      </c>
      <c r="I274" s="121"/>
      <c r="J274" s="122">
        <f>BK274</f>
        <v>0</v>
      </c>
      <c r="L274" s="118"/>
      <c r="M274" s="123"/>
      <c r="P274" s="124">
        <f>SUM(P275:P284)</f>
        <v>0</v>
      </c>
      <c r="R274" s="124">
        <f>SUM(R275:R284)</f>
        <v>0</v>
      </c>
      <c r="T274" s="125">
        <f>SUM(T275:T284)</f>
        <v>0</v>
      </c>
      <c r="AR274" s="119" t="s">
        <v>167</v>
      </c>
      <c r="AT274" s="126" t="s">
        <v>76</v>
      </c>
      <c r="AU274" s="126" t="s">
        <v>77</v>
      </c>
      <c r="AY274" s="119" t="s">
        <v>146</v>
      </c>
      <c r="BK274" s="127">
        <f>SUM(BK275:BK284)</f>
        <v>0</v>
      </c>
    </row>
    <row r="275" spans="2:65" s="1" customFormat="1" ht="16.5" customHeight="1">
      <c r="B275" s="30"/>
      <c r="C275" s="148" t="s">
        <v>387</v>
      </c>
      <c r="D275" s="148" t="s">
        <v>157</v>
      </c>
      <c r="E275" s="149" t="s">
        <v>457</v>
      </c>
      <c r="F275" s="150" t="s">
        <v>458</v>
      </c>
      <c r="G275" s="151" t="s">
        <v>449</v>
      </c>
      <c r="H275" s="152">
        <v>1</v>
      </c>
      <c r="I275" s="153"/>
      <c r="J275" s="154">
        <f>ROUND(I275*H275,2)</f>
        <v>0</v>
      </c>
      <c r="K275" s="150" t="s">
        <v>153</v>
      </c>
      <c r="L275" s="30"/>
      <c r="M275" s="155" t="s">
        <v>1</v>
      </c>
      <c r="N275" s="156" t="s">
        <v>42</v>
      </c>
      <c r="P275" s="140">
        <f>O275*H275</f>
        <v>0</v>
      </c>
      <c r="Q275" s="140">
        <v>0</v>
      </c>
      <c r="R275" s="140">
        <f>Q275*H275</f>
        <v>0</v>
      </c>
      <c r="S275" s="140">
        <v>0</v>
      </c>
      <c r="T275" s="141">
        <f>S275*H275</f>
        <v>0</v>
      </c>
      <c r="AR275" s="142" t="s">
        <v>155</v>
      </c>
      <c r="AT275" s="142" t="s">
        <v>157</v>
      </c>
      <c r="AU275" s="142" t="s">
        <v>85</v>
      </c>
      <c r="AY275" s="15" t="s">
        <v>146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5" t="s">
        <v>85</v>
      </c>
      <c r="BK275" s="143">
        <f>ROUND(I275*H275,2)</f>
        <v>0</v>
      </c>
      <c r="BL275" s="15" t="s">
        <v>155</v>
      </c>
      <c r="BM275" s="142" t="s">
        <v>390</v>
      </c>
    </row>
    <row r="276" spans="2:65" s="1" customFormat="1" ht="10">
      <c r="B276" s="30"/>
      <c r="D276" s="144" t="s">
        <v>156</v>
      </c>
      <c r="F276" s="145" t="s">
        <v>458</v>
      </c>
      <c r="I276" s="146"/>
      <c r="L276" s="30"/>
      <c r="M276" s="147"/>
      <c r="T276" s="54"/>
      <c r="AT276" s="15" t="s">
        <v>156</v>
      </c>
      <c r="AU276" s="15" t="s">
        <v>85</v>
      </c>
    </row>
    <row r="277" spans="2:65" s="1" customFormat="1" ht="16.5" customHeight="1">
      <c r="B277" s="30"/>
      <c r="C277" s="148" t="s">
        <v>276</v>
      </c>
      <c r="D277" s="148" t="s">
        <v>157</v>
      </c>
      <c r="E277" s="149" t="s">
        <v>460</v>
      </c>
      <c r="F277" s="150" t="s">
        <v>461</v>
      </c>
      <c r="G277" s="151" t="s">
        <v>449</v>
      </c>
      <c r="H277" s="152">
        <v>1</v>
      </c>
      <c r="I277" s="153"/>
      <c r="J277" s="154">
        <f>ROUND(I277*H277,2)</f>
        <v>0</v>
      </c>
      <c r="K277" s="150" t="s">
        <v>153</v>
      </c>
      <c r="L277" s="30"/>
      <c r="M277" s="155" t="s">
        <v>1</v>
      </c>
      <c r="N277" s="156" t="s">
        <v>42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155</v>
      </c>
      <c r="AT277" s="142" t="s">
        <v>157</v>
      </c>
      <c r="AU277" s="142" t="s">
        <v>85</v>
      </c>
      <c r="AY277" s="15" t="s">
        <v>146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5" t="s">
        <v>85</v>
      </c>
      <c r="BK277" s="143">
        <f>ROUND(I277*H277,2)</f>
        <v>0</v>
      </c>
      <c r="BL277" s="15" t="s">
        <v>155</v>
      </c>
      <c r="BM277" s="142" t="s">
        <v>394</v>
      </c>
    </row>
    <row r="278" spans="2:65" s="1" customFormat="1" ht="10">
      <c r="B278" s="30"/>
      <c r="D278" s="144" t="s">
        <v>156</v>
      </c>
      <c r="F278" s="145" t="s">
        <v>461</v>
      </c>
      <c r="I278" s="146"/>
      <c r="L278" s="30"/>
      <c r="M278" s="147"/>
      <c r="T278" s="54"/>
      <c r="AT278" s="15" t="s">
        <v>156</v>
      </c>
      <c r="AU278" s="15" t="s">
        <v>85</v>
      </c>
    </row>
    <row r="279" spans="2:65" s="1" customFormat="1" ht="16.5" customHeight="1">
      <c r="B279" s="30"/>
      <c r="C279" s="148" t="s">
        <v>395</v>
      </c>
      <c r="D279" s="148" t="s">
        <v>157</v>
      </c>
      <c r="E279" s="149" t="s">
        <v>466</v>
      </c>
      <c r="F279" s="150" t="s">
        <v>467</v>
      </c>
      <c r="G279" s="151" t="s">
        <v>449</v>
      </c>
      <c r="H279" s="152">
        <v>1</v>
      </c>
      <c r="I279" s="153"/>
      <c r="J279" s="154">
        <f>ROUND(I279*H279,2)</f>
        <v>0</v>
      </c>
      <c r="K279" s="150" t="s">
        <v>153</v>
      </c>
      <c r="L279" s="30"/>
      <c r="M279" s="155" t="s">
        <v>1</v>
      </c>
      <c r="N279" s="156" t="s">
        <v>42</v>
      </c>
      <c r="P279" s="140">
        <f>O279*H279</f>
        <v>0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AR279" s="142" t="s">
        <v>155</v>
      </c>
      <c r="AT279" s="142" t="s">
        <v>157</v>
      </c>
      <c r="AU279" s="142" t="s">
        <v>85</v>
      </c>
      <c r="AY279" s="15" t="s">
        <v>146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5" t="s">
        <v>85</v>
      </c>
      <c r="BK279" s="143">
        <f>ROUND(I279*H279,2)</f>
        <v>0</v>
      </c>
      <c r="BL279" s="15" t="s">
        <v>155</v>
      </c>
      <c r="BM279" s="142" t="s">
        <v>399</v>
      </c>
    </row>
    <row r="280" spans="2:65" s="1" customFormat="1" ht="10">
      <c r="B280" s="30"/>
      <c r="D280" s="144" t="s">
        <v>156</v>
      </c>
      <c r="F280" s="145" t="s">
        <v>467</v>
      </c>
      <c r="I280" s="146"/>
      <c r="L280" s="30"/>
      <c r="M280" s="147"/>
      <c r="T280" s="54"/>
      <c r="AT280" s="15" t="s">
        <v>156</v>
      </c>
      <c r="AU280" s="15" t="s">
        <v>85</v>
      </c>
    </row>
    <row r="281" spans="2:65" s="1" customFormat="1" ht="16.5" customHeight="1">
      <c r="B281" s="30"/>
      <c r="C281" s="148" t="s">
        <v>277</v>
      </c>
      <c r="D281" s="148" t="s">
        <v>157</v>
      </c>
      <c r="E281" s="149" t="s">
        <v>471</v>
      </c>
      <c r="F281" s="150" t="s">
        <v>472</v>
      </c>
      <c r="G281" s="151" t="s">
        <v>449</v>
      </c>
      <c r="H281" s="152">
        <v>1</v>
      </c>
      <c r="I281" s="153"/>
      <c r="J281" s="154">
        <f>ROUND(I281*H281,2)</f>
        <v>0</v>
      </c>
      <c r="K281" s="150" t="s">
        <v>153</v>
      </c>
      <c r="L281" s="30"/>
      <c r="M281" s="155" t="s">
        <v>1</v>
      </c>
      <c r="N281" s="156" t="s">
        <v>42</v>
      </c>
      <c r="P281" s="140">
        <f>O281*H281</f>
        <v>0</v>
      </c>
      <c r="Q281" s="140">
        <v>0</v>
      </c>
      <c r="R281" s="140">
        <f>Q281*H281</f>
        <v>0</v>
      </c>
      <c r="S281" s="140">
        <v>0</v>
      </c>
      <c r="T281" s="141">
        <f>S281*H281</f>
        <v>0</v>
      </c>
      <c r="AR281" s="142" t="s">
        <v>155</v>
      </c>
      <c r="AT281" s="142" t="s">
        <v>157</v>
      </c>
      <c r="AU281" s="142" t="s">
        <v>85</v>
      </c>
      <c r="AY281" s="15" t="s">
        <v>146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85</v>
      </c>
      <c r="BK281" s="143">
        <f>ROUND(I281*H281,2)</f>
        <v>0</v>
      </c>
      <c r="BL281" s="15" t="s">
        <v>155</v>
      </c>
      <c r="BM281" s="142" t="s">
        <v>402</v>
      </c>
    </row>
    <row r="282" spans="2:65" s="1" customFormat="1" ht="10">
      <c r="B282" s="30"/>
      <c r="D282" s="144" t="s">
        <v>156</v>
      </c>
      <c r="F282" s="145" t="s">
        <v>472</v>
      </c>
      <c r="I282" s="146"/>
      <c r="L282" s="30"/>
      <c r="M282" s="147"/>
      <c r="T282" s="54"/>
      <c r="AT282" s="15" t="s">
        <v>156</v>
      </c>
      <c r="AU282" s="15" t="s">
        <v>85</v>
      </c>
    </row>
    <row r="283" spans="2:65" s="1" customFormat="1" ht="16.5" customHeight="1">
      <c r="B283" s="30"/>
      <c r="C283" s="148" t="s">
        <v>403</v>
      </c>
      <c r="D283" s="148" t="s">
        <v>157</v>
      </c>
      <c r="E283" s="149" t="s">
        <v>477</v>
      </c>
      <c r="F283" s="150" t="s">
        <v>478</v>
      </c>
      <c r="G283" s="151" t="s">
        <v>449</v>
      </c>
      <c r="H283" s="152">
        <v>1</v>
      </c>
      <c r="I283" s="153"/>
      <c r="J283" s="154">
        <f>ROUND(I283*H283,2)</f>
        <v>0</v>
      </c>
      <c r="K283" s="150" t="s">
        <v>153</v>
      </c>
      <c r="L283" s="30"/>
      <c r="M283" s="155" t="s">
        <v>1</v>
      </c>
      <c r="N283" s="156" t="s">
        <v>42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1">
        <f>S283*H283</f>
        <v>0</v>
      </c>
      <c r="AR283" s="142" t="s">
        <v>155</v>
      </c>
      <c r="AT283" s="142" t="s">
        <v>157</v>
      </c>
      <c r="AU283" s="142" t="s">
        <v>85</v>
      </c>
      <c r="AY283" s="15" t="s">
        <v>146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5" t="s">
        <v>85</v>
      </c>
      <c r="BK283" s="143">
        <f>ROUND(I283*H283,2)</f>
        <v>0</v>
      </c>
      <c r="BL283" s="15" t="s">
        <v>155</v>
      </c>
      <c r="BM283" s="142" t="s">
        <v>406</v>
      </c>
    </row>
    <row r="284" spans="2:65" s="1" customFormat="1" ht="10">
      <c r="B284" s="30"/>
      <c r="D284" s="144" t="s">
        <v>156</v>
      </c>
      <c r="F284" s="145" t="s">
        <v>478</v>
      </c>
      <c r="I284" s="146"/>
      <c r="L284" s="30"/>
      <c r="M284" s="171"/>
      <c r="N284" s="172"/>
      <c r="O284" s="172"/>
      <c r="P284" s="172"/>
      <c r="Q284" s="172"/>
      <c r="R284" s="172"/>
      <c r="S284" s="172"/>
      <c r="T284" s="173"/>
      <c r="AT284" s="15" t="s">
        <v>156</v>
      </c>
      <c r="AU284" s="15" t="s">
        <v>85</v>
      </c>
    </row>
    <row r="285" spans="2:65" s="1" customFormat="1" ht="7" customHeight="1">
      <c r="B285" s="42"/>
      <c r="C285" s="43"/>
      <c r="D285" s="43"/>
      <c r="E285" s="43"/>
      <c r="F285" s="43"/>
      <c r="G285" s="43"/>
      <c r="H285" s="43"/>
      <c r="I285" s="43"/>
      <c r="J285" s="43"/>
      <c r="K285" s="43"/>
      <c r="L285" s="30"/>
    </row>
  </sheetData>
  <sheetProtection algorithmName="SHA-512" hashValue="169sGOTK+nk+c2Fuihap7Fnl9OSU0O7yEczuv7KwrkWs2easawCRPyZF92Ix/uVWJaKrm1xqvEAokKWKC5dUKQ==" saltValue="XbrCT4jFZhENQ5W6fkaPh0pa7R1sncG1vaMDy6ioYx0RTLMY4dT3PUWw7HhULjQKOdF7uVm9bsvEznM+lSRdGQ==" spinCount="100000" sheet="1" objects="1" scenarios="1" formatColumns="0" formatRows="0" autoFilter="0"/>
  <autoFilter ref="C120:K284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35"/>
  <sheetViews>
    <sheetView showGridLines="0" workbookViewId="0"/>
  </sheetViews>
  <sheetFormatPr defaultRowHeight="13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5" t="s">
        <v>102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5" customHeight="1">
      <c r="B4" s="18"/>
      <c r="D4" s="19" t="s">
        <v>112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2" t="str">
        <f>'Rekapitulace stavby'!K6</f>
        <v>Doplnění docházkového systému ve vybraných budovách v obvodu OŘ Ostrava</v>
      </c>
      <c r="F7" s="213"/>
      <c r="G7" s="213"/>
      <c r="H7" s="213"/>
      <c r="L7" s="18"/>
    </row>
    <row r="8" spans="2:46" s="1" customFormat="1" ht="12" customHeight="1">
      <c r="B8" s="30"/>
      <c r="D8" s="25" t="s">
        <v>113</v>
      </c>
      <c r="L8" s="30"/>
    </row>
    <row r="9" spans="2:46" s="1" customFormat="1" ht="16.5" customHeight="1">
      <c r="B9" s="30"/>
      <c r="E9" s="174" t="s">
        <v>536</v>
      </c>
      <c r="F9" s="214"/>
      <c r="G9" s="214"/>
      <c r="H9" s="214"/>
      <c r="L9" s="30"/>
    </row>
    <row r="10" spans="2:46" s="1" customFormat="1" ht="10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115</v>
      </c>
      <c r="I12" s="25" t="s">
        <v>22</v>
      </c>
      <c r="J12" s="50">
        <f>'Rekapitulace stavby'!AN8</f>
        <v>0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>70994234</v>
      </c>
      <c r="L14" s="30"/>
    </row>
    <row r="15" spans="2:46" s="1" customFormat="1" ht="18" customHeight="1">
      <c r="B15" s="30"/>
      <c r="E15" s="23" t="str">
        <f>IF('Rekapitulace stavby'!E11="","",'Rekapitulace stavby'!E11)</f>
        <v>Správa železnic, státní organizace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5" t="str">
        <f>'Rekapitulace stavby'!E14</f>
        <v>Vyplň údaj</v>
      </c>
      <c r="F18" s="196"/>
      <c r="G18" s="196"/>
      <c r="H18" s="196"/>
      <c r="I18" s="25" t="s">
        <v>27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24</v>
      </c>
      <c r="J20" s="23" t="str">
        <f>IF('Rekapitulace stavby'!AN16="","",'Rekapitulace stavby'!AN16)</f>
        <v>61974731</v>
      </c>
      <c r="L20" s="30"/>
    </row>
    <row r="21" spans="2:12" s="1" customFormat="1" ht="18" customHeight="1">
      <c r="B21" s="30"/>
      <c r="E21" s="23" t="str">
        <f>IF('Rekapitulace stavby'!E17="","",'Rekapitulace stavby'!E17)</f>
        <v>Trade FIDES, a.s.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>Ing. Jakub Martiník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1" t="s">
        <v>1</v>
      </c>
      <c r="F27" s="201"/>
      <c r="G27" s="201"/>
      <c r="H27" s="201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customHeight="1">
      <c r="B30" s="30"/>
      <c r="D30" s="88" t="s">
        <v>37</v>
      </c>
      <c r="J30" s="64">
        <f>ROUND(J122,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ROUND((SUM(BE122:BE334)),  2)</f>
        <v>0</v>
      </c>
      <c r="I33" s="90">
        <v>0.21</v>
      </c>
      <c r="J33" s="89">
        <f>ROUND(((SUM(BE122:BE334))*I33),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ROUND((SUM(BF122:BF334)),  2)</f>
        <v>0</v>
      </c>
      <c r="I34" s="90">
        <v>0.12</v>
      </c>
      <c r="J34" s="89">
        <f>ROUND(((SUM(BF122:BF334))*I34),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ROUND((SUM(BG122:BG334)),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ROUND((SUM(BH122:BH334)),  2)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ROUND((SUM(BI122:BI334)),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">
      <c r="B51" s="18"/>
      <c r="L51" s="18"/>
    </row>
    <row r="52" spans="2:12" ht="10">
      <c r="B52" s="18"/>
      <c r="L52" s="18"/>
    </row>
    <row r="53" spans="2:12" ht="10">
      <c r="B53" s="18"/>
      <c r="L53" s="18"/>
    </row>
    <row r="54" spans="2:12" ht="10">
      <c r="B54" s="18"/>
      <c r="L54" s="18"/>
    </row>
    <row r="55" spans="2:12" ht="10">
      <c r="B55" s="18"/>
      <c r="L55" s="18"/>
    </row>
    <row r="56" spans="2:12" ht="10">
      <c r="B56" s="18"/>
      <c r="L56" s="18"/>
    </row>
    <row r="57" spans="2:12" ht="10">
      <c r="B57" s="18"/>
      <c r="L57" s="18"/>
    </row>
    <row r="58" spans="2:12" ht="10">
      <c r="B58" s="18"/>
      <c r="L58" s="18"/>
    </row>
    <row r="59" spans="2:12" ht="10">
      <c r="B59" s="18"/>
      <c r="L59" s="18"/>
    </row>
    <row r="60" spans="2:12" ht="10">
      <c r="B60" s="18"/>
      <c r="L60" s="18"/>
    </row>
    <row r="61" spans="2:12" s="1" customFormat="1" ht="12.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">
      <c r="B62" s="18"/>
      <c r="L62" s="18"/>
    </row>
    <row r="63" spans="2:12" ht="10">
      <c r="B63" s="18"/>
      <c r="L63" s="18"/>
    </row>
    <row r="64" spans="2:12" ht="10">
      <c r="B64" s="18"/>
      <c r="L64" s="18"/>
    </row>
    <row r="65" spans="2:12" s="1" customFormat="1" ht="13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">
      <c r="B66" s="18"/>
      <c r="L66" s="18"/>
    </row>
    <row r="67" spans="2:12" ht="10">
      <c r="B67" s="18"/>
      <c r="L67" s="18"/>
    </row>
    <row r="68" spans="2:12" ht="10">
      <c r="B68" s="18"/>
      <c r="L68" s="18"/>
    </row>
    <row r="69" spans="2:12" ht="10">
      <c r="B69" s="18"/>
      <c r="L69" s="18"/>
    </row>
    <row r="70" spans="2:12" ht="10">
      <c r="B70" s="18"/>
      <c r="L70" s="18"/>
    </row>
    <row r="71" spans="2:12" ht="10">
      <c r="B71" s="18"/>
      <c r="L71" s="18"/>
    </row>
    <row r="72" spans="2:12" ht="10">
      <c r="B72" s="18"/>
      <c r="L72" s="18"/>
    </row>
    <row r="73" spans="2:12" ht="10">
      <c r="B73" s="18"/>
      <c r="L73" s="18"/>
    </row>
    <row r="74" spans="2:12" ht="10">
      <c r="B74" s="18"/>
      <c r="L74" s="18"/>
    </row>
    <row r="75" spans="2:12" ht="10">
      <c r="B75" s="18"/>
      <c r="L75" s="18"/>
    </row>
    <row r="76" spans="2:12" s="1" customFormat="1" ht="12.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116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2" t="str">
        <f>E7</f>
        <v>Doplnění docházkového systému ve vybraných budovách v obvodu OŘ Ostrava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113</v>
      </c>
      <c r="L86" s="30"/>
    </row>
    <row r="87" spans="2:47" s="1" customFormat="1" ht="16.5" customHeight="1">
      <c r="B87" s="30"/>
      <c r="E87" s="174" t="str">
        <f>E9</f>
        <v>SO06 - Šumperk – provozní...</v>
      </c>
      <c r="F87" s="214"/>
      <c r="G87" s="214"/>
      <c r="H87" s="214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0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23</v>
      </c>
      <c r="F91" s="23" t="str">
        <f>E15</f>
        <v>Správa železnic, státní organizace</v>
      </c>
      <c r="I91" s="25" t="s">
        <v>30</v>
      </c>
      <c r="J91" s="28" t="str">
        <f>E21</f>
        <v>Trade FIDES, a.s.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Ing. Jakub Martiník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119</v>
      </c>
      <c r="J96" s="64">
        <f>J122</f>
        <v>0</v>
      </c>
      <c r="L96" s="30"/>
      <c r="AU96" s="15" t="s">
        <v>120</v>
      </c>
    </row>
    <row r="97" spans="2:12" s="8" customFormat="1" ht="25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899999999999999" customHeight="1">
      <c r="B98" s="106"/>
      <c r="D98" s="107" t="s">
        <v>122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899999999999999" customHeight="1">
      <c r="B99" s="106"/>
      <c r="D99" s="107" t="s">
        <v>537</v>
      </c>
      <c r="E99" s="108"/>
      <c r="F99" s="108"/>
      <c r="G99" s="108"/>
      <c r="H99" s="108"/>
      <c r="I99" s="108"/>
      <c r="J99" s="109">
        <f>J199</f>
        <v>0</v>
      </c>
      <c r="L99" s="106"/>
    </row>
    <row r="100" spans="2:12" s="9" customFormat="1" ht="19.899999999999999" customHeight="1">
      <c r="B100" s="106"/>
      <c r="D100" s="107" t="s">
        <v>124</v>
      </c>
      <c r="E100" s="108"/>
      <c r="F100" s="108"/>
      <c r="G100" s="108"/>
      <c r="H100" s="108"/>
      <c r="I100" s="108"/>
      <c r="J100" s="109">
        <f>J228</f>
        <v>0</v>
      </c>
      <c r="L100" s="106"/>
    </row>
    <row r="101" spans="2:12" s="9" customFormat="1" ht="19.899999999999999" customHeight="1">
      <c r="B101" s="106"/>
      <c r="D101" s="107" t="s">
        <v>125</v>
      </c>
      <c r="E101" s="108"/>
      <c r="F101" s="108"/>
      <c r="G101" s="108"/>
      <c r="H101" s="108"/>
      <c r="I101" s="108"/>
      <c r="J101" s="109">
        <f>J313</f>
        <v>0</v>
      </c>
      <c r="L101" s="106"/>
    </row>
    <row r="102" spans="2:12" s="8" customFormat="1" ht="25" customHeight="1">
      <c r="B102" s="102"/>
      <c r="D102" s="103" t="s">
        <v>126</v>
      </c>
      <c r="E102" s="104"/>
      <c r="F102" s="104"/>
      <c r="G102" s="104"/>
      <c r="H102" s="104"/>
      <c r="I102" s="104"/>
      <c r="J102" s="105">
        <f>J324</f>
        <v>0</v>
      </c>
      <c r="L102" s="102"/>
    </row>
    <row r="103" spans="2:12" s="1" customFormat="1" ht="21.75" customHeight="1">
      <c r="B103" s="30"/>
      <c r="L103" s="30"/>
    </row>
    <row r="104" spans="2:12" s="1" customFormat="1" ht="7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7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5" customHeight="1">
      <c r="B109" s="30"/>
      <c r="C109" s="19" t="s">
        <v>131</v>
      </c>
      <c r="L109" s="30"/>
    </row>
    <row r="110" spans="2:12" s="1" customFormat="1" ht="7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26.25" customHeight="1">
      <c r="B112" s="30"/>
      <c r="E112" s="212" t="str">
        <f>E7</f>
        <v>Doplnění docházkového systému ve vybraných budovách v obvodu OŘ Ostrava</v>
      </c>
      <c r="F112" s="213"/>
      <c r="G112" s="213"/>
      <c r="H112" s="213"/>
      <c r="L112" s="30"/>
    </row>
    <row r="113" spans="2:65" s="1" customFormat="1" ht="12" customHeight="1">
      <c r="B113" s="30"/>
      <c r="C113" s="25" t="s">
        <v>113</v>
      </c>
      <c r="L113" s="30"/>
    </row>
    <row r="114" spans="2:65" s="1" customFormat="1" ht="16.5" customHeight="1">
      <c r="B114" s="30"/>
      <c r="E114" s="174" t="str">
        <f>E9</f>
        <v>SO06 - Šumperk – provozní...</v>
      </c>
      <c r="F114" s="214"/>
      <c r="G114" s="214"/>
      <c r="H114" s="214"/>
      <c r="L114" s="30"/>
    </row>
    <row r="115" spans="2:65" s="1" customFormat="1" ht="7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 xml:space="preserve"> </v>
      </c>
      <c r="I116" s="25" t="s">
        <v>22</v>
      </c>
      <c r="J116" s="50">
        <f>IF(J12="","",J12)</f>
        <v>0</v>
      </c>
      <c r="L116" s="30"/>
    </row>
    <row r="117" spans="2:65" s="1" customFormat="1" ht="7" customHeight="1">
      <c r="B117" s="30"/>
      <c r="L117" s="30"/>
    </row>
    <row r="118" spans="2:65" s="1" customFormat="1" ht="15.15" customHeight="1">
      <c r="B118" s="30"/>
      <c r="C118" s="25" t="s">
        <v>23</v>
      </c>
      <c r="F118" s="23" t="str">
        <f>E15</f>
        <v>Správa železnic, státní organizace</v>
      </c>
      <c r="I118" s="25" t="s">
        <v>30</v>
      </c>
      <c r="J118" s="28" t="str">
        <f>E21</f>
        <v>Trade FIDES, a.s.</v>
      </c>
      <c r="L118" s="30"/>
    </row>
    <row r="119" spans="2:65" s="1" customFormat="1" ht="15.15" customHeight="1">
      <c r="B119" s="30"/>
      <c r="C119" s="25" t="s">
        <v>28</v>
      </c>
      <c r="F119" s="23" t="str">
        <f>IF(E18="","",E18)</f>
        <v>Vyplň údaj</v>
      </c>
      <c r="I119" s="25" t="s">
        <v>34</v>
      </c>
      <c r="J119" s="28" t="str">
        <f>E24</f>
        <v>Ing. Jakub Martiník</v>
      </c>
      <c r="L119" s="30"/>
    </row>
    <row r="120" spans="2:65" s="1" customFormat="1" ht="10.25" customHeight="1">
      <c r="B120" s="30"/>
      <c r="L120" s="30"/>
    </row>
    <row r="121" spans="2:65" s="10" customFormat="1" ht="29.25" customHeight="1">
      <c r="B121" s="110"/>
      <c r="C121" s="111" t="s">
        <v>132</v>
      </c>
      <c r="D121" s="112" t="s">
        <v>62</v>
      </c>
      <c r="E121" s="112" t="s">
        <v>58</v>
      </c>
      <c r="F121" s="112" t="s">
        <v>59</v>
      </c>
      <c r="G121" s="112" t="s">
        <v>133</v>
      </c>
      <c r="H121" s="112" t="s">
        <v>134</v>
      </c>
      <c r="I121" s="112" t="s">
        <v>135</v>
      </c>
      <c r="J121" s="112" t="s">
        <v>118</v>
      </c>
      <c r="K121" s="113" t="s">
        <v>136</v>
      </c>
      <c r="L121" s="110"/>
      <c r="M121" s="57" t="s">
        <v>1</v>
      </c>
      <c r="N121" s="58" t="s">
        <v>41</v>
      </c>
      <c r="O121" s="58" t="s">
        <v>137</v>
      </c>
      <c r="P121" s="58" t="s">
        <v>138</v>
      </c>
      <c r="Q121" s="58" t="s">
        <v>139</v>
      </c>
      <c r="R121" s="58" t="s">
        <v>140</v>
      </c>
      <c r="S121" s="58" t="s">
        <v>141</v>
      </c>
      <c r="T121" s="59" t="s">
        <v>142</v>
      </c>
    </row>
    <row r="122" spans="2:65" s="1" customFormat="1" ht="22.75" customHeight="1">
      <c r="B122" s="30"/>
      <c r="C122" s="62" t="s">
        <v>143</v>
      </c>
      <c r="J122" s="114">
        <f>BK122</f>
        <v>0</v>
      </c>
      <c r="L122" s="30"/>
      <c r="M122" s="60"/>
      <c r="N122" s="51"/>
      <c r="O122" s="51"/>
      <c r="P122" s="115">
        <f>P123+P324</f>
        <v>0</v>
      </c>
      <c r="Q122" s="51"/>
      <c r="R122" s="115">
        <f>R123+R324</f>
        <v>0.18446000000000001</v>
      </c>
      <c r="S122" s="51"/>
      <c r="T122" s="116">
        <f>T123+T324</f>
        <v>0.26625000000000004</v>
      </c>
      <c r="AT122" s="15" t="s">
        <v>76</v>
      </c>
      <c r="AU122" s="15" t="s">
        <v>120</v>
      </c>
      <c r="BK122" s="117">
        <f>BK123+BK324</f>
        <v>0</v>
      </c>
    </row>
    <row r="123" spans="2:65" s="11" customFormat="1" ht="25.9" customHeight="1">
      <c r="B123" s="118"/>
      <c r="D123" s="119" t="s">
        <v>76</v>
      </c>
      <c r="E123" s="120" t="s">
        <v>144</v>
      </c>
      <c r="F123" s="120" t="s">
        <v>145</v>
      </c>
      <c r="I123" s="121"/>
      <c r="J123" s="122">
        <f>BK123</f>
        <v>0</v>
      </c>
      <c r="L123" s="118"/>
      <c r="M123" s="123"/>
      <c r="P123" s="124">
        <f>P124+P199+P228+P313</f>
        <v>0</v>
      </c>
      <c r="R123" s="124">
        <f>R124+R199+R228+R313</f>
        <v>0.18446000000000001</v>
      </c>
      <c r="T123" s="125">
        <f>T124+T199+T228+T313</f>
        <v>0.26625000000000004</v>
      </c>
      <c r="AR123" s="119" t="s">
        <v>87</v>
      </c>
      <c r="AT123" s="126" t="s">
        <v>76</v>
      </c>
      <c r="AU123" s="126" t="s">
        <v>77</v>
      </c>
      <c r="AY123" s="119" t="s">
        <v>146</v>
      </c>
      <c r="BK123" s="127">
        <f>BK124+BK199+BK228+BK313</f>
        <v>0</v>
      </c>
    </row>
    <row r="124" spans="2:65" s="11" customFormat="1" ht="22.75" customHeight="1">
      <c r="B124" s="118"/>
      <c r="D124" s="119" t="s">
        <v>76</v>
      </c>
      <c r="E124" s="128" t="s">
        <v>147</v>
      </c>
      <c r="F124" s="128" t="s">
        <v>148</v>
      </c>
      <c r="I124" s="121"/>
      <c r="J124" s="129">
        <f>BK124</f>
        <v>0</v>
      </c>
      <c r="L124" s="118"/>
      <c r="M124" s="123"/>
      <c r="P124" s="124">
        <f>SUM(P125:P198)</f>
        <v>0</v>
      </c>
      <c r="R124" s="124">
        <f>SUM(R125:R198)</f>
        <v>1.2529999999999998E-2</v>
      </c>
      <c r="T124" s="125">
        <f>SUM(T125:T198)</f>
        <v>0</v>
      </c>
      <c r="AR124" s="119" t="s">
        <v>85</v>
      </c>
      <c r="AT124" s="126" t="s">
        <v>76</v>
      </c>
      <c r="AU124" s="126" t="s">
        <v>85</v>
      </c>
      <c r="AY124" s="119" t="s">
        <v>146</v>
      </c>
      <c r="BK124" s="127">
        <f>SUM(BK125:BK198)</f>
        <v>0</v>
      </c>
    </row>
    <row r="125" spans="2:65" s="1" customFormat="1" ht="24.15" customHeight="1">
      <c r="B125" s="30"/>
      <c r="C125" s="130" t="s">
        <v>85</v>
      </c>
      <c r="D125" s="130" t="s">
        <v>149</v>
      </c>
      <c r="E125" s="131" t="s">
        <v>150</v>
      </c>
      <c r="F125" s="132" t="s">
        <v>151</v>
      </c>
      <c r="G125" s="133" t="s">
        <v>152</v>
      </c>
      <c r="H125" s="134">
        <v>1</v>
      </c>
      <c r="I125" s="135"/>
      <c r="J125" s="136">
        <f>ROUND(I125*H125,2)</f>
        <v>0</v>
      </c>
      <c r="K125" s="132" t="s">
        <v>153</v>
      </c>
      <c r="L125" s="137"/>
      <c r="M125" s="138" t="s">
        <v>1</v>
      </c>
      <c r="N125" s="139" t="s">
        <v>42</v>
      </c>
      <c r="P125" s="140">
        <f>O125*H125</f>
        <v>0</v>
      </c>
      <c r="Q125" s="140">
        <v>8.2000000000000007E-3</v>
      </c>
      <c r="R125" s="140">
        <f>Q125*H125</f>
        <v>8.2000000000000007E-3</v>
      </c>
      <c r="S125" s="140">
        <v>0</v>
      </c>
      <c r="T125" s="141">
        <f>S125*H125</f>
        <v>0</v>
      </c>
      <c r="AR125" s="142" t="s">
        <v>154</v>
      </c>
      <c r="AT125" s="142" t="s">
        <v>149</v>
      </c>
      <c r="AU125" s="142" t="s">
        <v>87</v>
      </c>
      <c r="AY125" s="15" t="s">
        <v>146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85</v>
      </c>
      <c r="BK125" s="143">
        <f>ROUND(I125*H125,2)</f>
        <v>0</v>
      </c>
      <c r="BL125" s="15" t="s">
        <v>155</v>
      </c>
      <c r="BM125" s="142" t="s">
        <v>87</v>
      </c>
    </row>
    <row r="126" spans="2:65" s="1" customFormat="1" ht="18">
      <c r="B126" s="30"/>
      <c r="D126" s="144" t="s">
        <v>156</v>
      </c>
      <c r="F126" s="145" t="s">
        <v>151</v>
      </c>
      <c r="I126" s="146"/>
      <c r="L126" s="30"/>
      <c r="M126" s="147"/>
      <c r="T126" s="54"/>
      <c r="AT126" s="15" t="s">
        <v>156</v>
      </c>
      <c r="AU126" s="15" t="s">
        <v>87</v>
      </c>
    </row>
    <row r="127" spans="2:65" s="1" customFormat="1" ht="24.15" customHeight="1">
      <c r="B127" s="30"/>
      <c r="C127" s="148" t="s">
        <v>87</v>
      </c>
      <c r="D127" s="148" t="s">
        <v>157</v>
      </c>
      <c r="E127" s="149" t="s">
        <v>158</v>
      </c>
      <c r="F127" s="150" t="s">
        <v>159</v>
      </c>
      <c r="G127" s="151" t="s">
        <v>152</v>
      </c>
      <c r="H127" s="152">
        <v>1</v>
      </c>
      <c r="I127" s="153"/>
      <c r="J127" s="154">
        <f>ROUND(I127*H127,2)</f>
        <v>0</v>
      </c>
      <c r="K127" s="150" t="s">
        <v>153</v>
      </c>
      <c r="L127" s="30"/>
      <c r="M127" s="155" t="s">
        <v>1</v>
      </c>
      <c r="N127" s="156" t="s">
        <v>42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155</v>
      </c>
      <c r="AT127" s="142" t="s">
        <v>157</v>
      </c>
      <c r="AU127" s="142" t="s">
        <v>87</v>
      </c>
      <c r="AY127" s="15" t="s">
        <v>146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85</v>
      </c>
      <c r="BK127" s="143">
        <f>ROUND(I127*H127,2)</f>
        <v>0</v>
      </c>
      <c r="BL127" s="15" t="s">
        <v>155</v>
      </c>
      <c r="BM127" s="142" t="s">
        <v>155</v>
      </c>
    </row>
    <row r="128" spans="2:65" s="1" customFormat="1" ht="10">
      <c r="B128" s="30"/>
      <c r="D128" s="144" t="s">
        <v>156</v>
      </c>
      <c r="F128" s="145" t="s">
        <v>159</v>
      </c>
      <c r="I128" s="146"/>
      <c r="L128" s="30"/>
      <c r="M128" s="147"/>
      <c r="T128" s="54"/>
      <c r="AT128" s="15" t="s">
        <v>156</v>
      </c>
      <c r="AU128" s="15" t="s">
        <v>87</v>
      </c>
    </row>
    <row r="129" spans="2:65" s="1" customFormat="1" ht="16.5" customHeight="1">
      <c r="B129" s="30"/>
      <c r="C129" s="130" t="s">
        <v>160</v>
      </c>
      <c r="D129" s="130" t="s">
        <v>149</v>
      </c>
      <c r="E129" s="131" t="s">
        <v>161</v>
      </c>
      <c r="F129" s="132" t="s">
        <v>162</v>
      </c>
      <c r="G129" s="133" t="s">
        <v>163</v>
      </c>
      <c r="H129" s="134">
        <v>1</v>
      </c>
      <c r="I129" s="135"/>
      <c r="J129" s="136">
        <f>ROUND(I129*H129,2)</f>
        <v>0</v>
      </c>
      <c r="K129" s="132" t="s">
        <v>1</v>
      </c>
      <c r="L129" s="137"/>
      <c r="M129" s="138" t="s">
        <v>1</v>
      </c>
      <c r="N129" s="139" t="s">
        <v>42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154</v>
      </c>
      <c r="AT129" s="142" t="s">
        <v>149</v>
      </c>
      <c r="AU129" s="142" t="s">
        <v>87</v>
      </c>
      <c r="AY129" s="15" t="s">
        <v>146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85</v>
      </c>
      <c r="BK129" s="143">
        <f>ROUND(I129*H129,2)</f>
        <v>0</v>
      </c>
      <c r="BL129" s="15" t="s">
        <v>155</v>
      </c>
      <c r="BM129" s="142" t="s">
        <v>164</v>
      </c>
    </row>
    <row r="130" spans="2:65" s="1" customFormat="1" ht="10">
      <c r="B130" s="30"/>
      <c r="D130" s="144" t="s">
        <v>156</v>
      </c>
      <c r="F130" s="145" t="s">
        <v>162</v>
      </c>
      <c r="I130" s="146"/>
      <c r="L130" s="30"/>
      <c r="M130" s="147"/>
      <c r="T130" s="54"/>
      <c r="AT130" s="15" t="s">
        <v>156</v>
      </c>
      <c r="AU130" s="15" t="s">
        <v>87</v>
      </c>
    </row>
    <row r="131" spans="2:65" s="1" customFormat="1" ht="16.5" customHeight="1">
      <c r="B131" s="30"/>
      <c r="C131" s="148" t="s">
        <v>155</v>
      </c>
      <c r="D131" s="148" t="s">
        <v>157</v>
      </c>
      <c r="E131" s="149" t="s">
        <v>165</v>
      </c>
      <c r="F131" s="150" t="s">
        <v>166</v>
      </c>
      <c r="G131" s="151" t="s">
        <v>152</v>
      </c>
      <c r="H131" s="152">
        <v>1</v>
      </c>
      <c r="I131" s="153"/>
      <c r="J131" s="154">
        <f>ROUND(I131*H131,2)</f>
        <v>0</v>
      </c>
      <c r="K131" s="150" t="s">
        <v>153</v>
      </c>
      <c r="L131" s="30"/>
      <c r="M131" s="155" t="s">
        <v>1</v>
      </c>
      <c r="N131" s="156" t="s">
        <v>42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155</v>
      </c>
      <c r="AT131" s="142" t="s">
        <v>157</v>
      </c>
      <c r="AU131" s="142" t="s">
        <v>87</v>
      </c>
      <c r="AY131" s="15" t="s">
        <v>146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85</v>
      </c>
      <c r="BK131" s="143">
        <f>ROUND(I131*H131,2)</f>
        <v>0</v>
      </c>
      <c r="BL131" s="15" t="s">
        <v>155</v>
      </c>
      <c r="BM131" s="142" t="s">
        <v>154</v>
      </c>
    </row>
    <row r="132" spans="2:65" s="1" customFormat="1" ht="10">
      <c r="B132" s="30"/>
      <c r="D132" s="144" t="s">
        <v>156</v>
      </c>
      <c r="F132" s="145" t="s">
        <v>166</v>
      </c>
      <c r="I132" s="146"/>
      <c r="L132" s="30"/>
      <c r="M132" s="147"/>
      <c r="T132" s="54"/>
      <c r="AT132" s="15" t="s">
        <v>156</v>
      </c>
      <c r="AU132" s="15" t="s">
        <v>87</v>
      </c>
    </row>
    <row r="133" spans="2:65" s="1" customFormat="1" ht="24.15" customHeight="1">
      <c r="B133" s="30"/>
      <c r="C133" s="130" t="s">
        <v>167</v>
      </c>
      <c r="D133" s="130" t="s">
        <v>149</v>
      </c>
      <c r="E133" s="131" t="s">
        <v>481</v>
      </c>
      <c r="F133" s="132" t="s">
        <v>482</v>
      </c>
      <c r="G133" s="133" t="s">
        <v>152</v>
      </c>
      <c r="H133" s="134">
        <v>1</v>
      </c>
      <c r="I133" s="135"/>
      <c r="J133" s="136">
        <f>ROUND(I133*H133,2)</f>
        <v>0</v>
      </c>
      <c r="K133" s="132" t="s">
        <v>1</v>
      </c>
      <c r="L133" s="137"/>
      <c r="M133" s="138" t="s">
        <v>1</v>
      </c>
      <c r="N133" s="139" t="s">
        <v>42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154</v>
      </c>
      <c r="AT133" s="142" t="s">
        <v>149</v>
      </c>
      <c r="AU133" s="142" t="s">
        <v>87</v>
      </c>
      <c r="AY133" s="15" t="s">
        <v>146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85</v>
      </c>
      <c r="BK133" s="143">
        <f>ROUND(I133*H133,2)</f>
        <v>0</v>
      </c>
      <c r="BL133" s="15" t="s">
        <v>155</v>
      </c>
      <c r="BM133" s="142" t="s">
        <v>170</v>
      </c>
    </row>
    <row r="134" spans="2:65" s="1" customFormat="1" ht="18">
      <c r="B134" s="30"/>
      <c r="D134" s="144" t="s">
        <v>156</v>
      </c>
      <c r="F134" s="145" t="s">
        <v>482</v>
      </c>
      <c r="I134" s="146"/>
      <c r="L134" s="30"/>
      <c r="M134" s="147"/>
      <c r="T134" s="54"/>
      <c r="AT134" s="15" t="s">
        <v>156</v>
      </c>
      <c r="AU134" s="15" t="s">
        <v>87</v>
      </c>
    </row>
    <row r="135" spans="2:65" s="1" customFormat="1" ht="24.15" customHeight="1">
      <c r="B135" s="30"/>
      <c r="C135" s="148" t="s">
        <v>164</v>
      </c>
      <c r="D135" s="148" t="s">
        <v>157</v>
      </c>
      <c r="E135" s="149" t="s">
        <v>171</v>
      </c>
      <c r="F135" s="150" t="s">
        <v>172</v>
      </c>
      <c r="G135" s="151" t="s">
        <v>152</v>
      </c>
      <c r="H135" s="152">
        <v>1</v>
      </c>
      <c r="I135" s="153"/>
      <c r="J135" s="154">
        <f>ROUND(I135*H135,2)</f>
        <v>0</v>
      </c>
      <c r="K135" s="150" t="s">
        <v>153</v>
      </c>
      <c r="L135" s="30"/>
      <c r="M135" s="155" t="s">
        <v>1</v>
      </c>
      <c r="N135" s="156" t="s">
        <v>42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155</v>
      </c>
      <c r="AT135" s="142" t="s">
        <v>157</v>
      </c>
      <c r="AU135" s="142" t="s">
        <v>87</v>
      </c>
      <c r="AY135" s="15" t="s">
        <v>146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85</v>
      </c>
      <c r="BK135" s="143">
        <f>ROUND(I135*H135,2)</f>
        <v>0</v>
      </c>
      <c r="BL135" s="15" t="s">
        <v>155</v>
      </c>
      <c r="BM135" s="142" t="s">
        <v>8</v>
      </c>
    </row>
    <row r="136" spans="2:65" s="1" customFormat="1" ht="10">
      <c r="B136" s="30"/>
      <c r="D136" s="144" t="s">
        <v>156</v>
      </c>
      <c r="F136" s="145" t="s">
        <v>172</v>
      </c>
      <c r="I136" s="146"/>
      <c r="L136" s="30"/>
      <c r="M136" s="147"/>
      <c r="T136" s="54"/>
      <c r="AT136" s="15" t="s">
        <v>156</v>
      </c>
      <c r="AU136" s="15" t="s">
        <v>87</v>
      </c>
    </row>
    <row r="137" spans="2:65" s="1" customFormat="1" ht="16.5" customHeight="1">
      <c r="B137" s="30"/>
      <c r="C137" s="130" t="s">
        <v>173</v>
      </c>
      <c r="D137" s="130" t="s">
        <v>149</v>
      </c>
      <c r="E137" s="131" t="s">
        <v>483</v>
      </c>
      <c r="F137" s="132" t="s">
        <v>484</v>
      </c>
      <c r="G137" s="133" t="s">
        <v>163</v>
      </c>
      <c r="H137" s="134">
        <v>1</v>
      </c>
      <c r="I137" s="135"/>
      <c r="J137" s="136">
        <f>ROUND(I137*H137,2)</f>
        <v>0</v>
      </c>
      <c r="K137" s="132" t="s">
        <v>1</v>
      </c>
      <c r="L137" s="137"/>
      <c r="M137" s="138" t="s">
        <v>1</v>
      </c>
      <c r="N137" s="139" t="s">
        <v>42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154</v>
      </c>
      <c r="AT137" s="142" t="s">
        <v>149</v>
      </c>
      <c r="AU137" s="142" t="s">
        <v>87</v>
      </c>
      <c r="AY137" s="15" t="s">
        <v>146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85</v>
      </c>
      <c r="BK137" s="143">
        <f>ROUND(I137*H137,2)</f>
        <v>0</v>
      </c>
      <c r="BL137" s="15" t="s">
        <v>155</v>
      </c>
      <c r="BM137" s="142" t="s">
        <v>174</v>
      </c>
    </row>
    <row r="138" spans="2:65" s="1" customFormat="1" ht="10">
      <c r="B138" s="30"/>
      <c r="D138" s="144" t="s">
        <v>156</v>
      </c>
      <c r="F138" s="145" t="s">
        <v>484</v>
      </c>
      <c r="I138" s="146"/>
      <c r="L138" s="30"/>
      <c r="M138" s="147"/>
      <c r="T138" s="54"/>
      <c r="AT138" s="15" t="s">
        <v>156</v>
      </c>
      <c r="AU138" s="15" t="s">
        <v>87</v>
      </c>
    </row>
    <row r="139" spans="2:65" s="1" customFormat="1" ht="16.5" customHeight="1">
      <c r="B139" s="30"/>
      <c r="C139" s="148" t="s">
        <v>154</v>
      </c>
      <c r="D139" s="148" t="s">
        <v>157</v>
      </c>
      <c r="E139" s="149" t="s">
        <v>165</v>
      </c>
      <c r="F139" s="150" t="s">
        <v>166</v>
      </c>
      <c r="G139" s="151" t="s">
        <v>152</v>
      </c>
      <c r="H139" s="152">
        <v>1</v>
      </c>
      <c r="I139" s="153"/>
      <c r="J139" s="154">
        <f>ROUND(I139*H139,2)</f>
        <v>0</v>
      </c>
      <c r="K139" s="150" t="s">
        <v>153</v>
      </c>
      <c r="L139" s="30"/>
      <c r="M139" s="155" t="s">
        <v>1</v>
      </c>
      <c r="N139" s="156" t="s">
        <v>42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155</v>
      </c>
      <c r="AT139" s="142" t="s">
        <v>157</v>
      </c>
      <c r="AU139" s="142" t="s">
        <v>87</v>
      </c>
      <c r="AY139" s="15" t="s">
        <v>146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85</v>
      </c>
      <c r="BK139" s="143">
        <f>ROUND(I139*H139,2)</f>
        <v>0</v>
      </c>
      <c r="BL139" s="15" t="s">
        <v>155</v>
      </c>
      <c r="BM139" s="142" t="s">
        <v>175</v>
      </c>
    </row>
    <row r="140" spans="2:65" s="1" customFormat="1" ht="10">
      <c r="B140" s="30"/>
      <c r="D140" s="144" t="s">
        <v>156</v>
      </c>
      <c r="F140" s="145" t="s">
        <v>166</v>
      </c>
      <c r="I140" s="146"/>
      <c r="L140" s="30"/>
      <c r="M140" s="147"/>
      <c r="T140" s="54"/>
      <c r="AT140" s="15" t="s">
        <v>156</v>
      </c>
      <c r="AU140" s="15" t="s">
        <v>87</v>
      </c>
    </row>
    <row r="141" spans="2:65" s="1" customFormat="1" ht="16.5" customHeight="1">
      <c r="B141" s="30"/>
      <c r="C141" s="130" t="s">
        <v>176</v>
      </c>
      <c r="D141" s="130" t="s">
        <v>149</v>
      </c>
      <c r="E141" s="131" t="s">
        <v>177</v>
      </c>
      <c r="F141" s="132" t="s">
        <v>178</v>
      </c>
      <c r="G141" s="133" t="s">
        <v>152</v>
      </c>
      <c r="H141" s="134">
        <v>1</v>
      </c>
      <c r="I141" s="135"/>
      <c r="J141" s="136">
        <f>ROUND(I141*H141,2)</f>
        <v>0</v>
      </c>
      <c r="K141" s="132" t="s">
        <v>153</v>
      </c>
      <c r="L141" s="137"/>
      <c r="M141" s="138" t="s">
        <v>1</v>
      </c>
      <c r="N141" s="139" t="s">
        <v>42</v>
      </c>
      <c r="P141" s="140">
        <f>O141*H141</f>
        <v>0</v>
      </c>
      <c r="Q141" s="140">
        <v>6.0999999999999997E-4</v>
      </c>
      <c r="R141" s="140">
        <f>Q141*H141</f>
        <v>6.0999999999999997E-4</v>
      </c>
      <c r="S141" s="140">
        <v>0</v>
      </c>
      <c r="T141" s="141">
        <f>S141*H141</f>
        <v>0</v>
      </c>
      <c r="AR141" s="142" t="s">
        <v>154</v>
      </c>
      <c r="AT141" s="142" t="s">
        <v>149</v>
      </c>
      <c r="AU141" s="142" t="s">
        <v>87</v>
      </c>
      <c r="AY141" s="15" t="s">
        <v>146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85</v>
      </c>
      <c r="BK141" s="143">
        <f>ROUND(I141*H141,2)</f>
        <v>0</v>
      </c>
      <c r="BL141" s="15" t="s">
        <v>155</v>
      </c>
      <c r="BM141" s="142" t="s">
        <v>179</v>
      </c>
    </row>
    <row r="142" spans="2:65" s="1" customFormat="1" ht="10">
      <c r="B142" s="30"/>
      <c r="D142" s="144" t="s">
        <v>156</v>
      </c>
      <c r="F142" s="145" t="s">
        <v>178</v>
      </c>
      <c r="I142" s="146"/>
      <c r="L142" s="30"/>
      <c r="M142" s="147"/>
      <c r="T142" s="54"/>
      <c r="AT142" s="15" t="s">
        <v>156</v>
      </c>
      <c r="AU142" s="15" t="s">
        <v>87</v>
      </c>
    </row>
    <row r="143" spans="2:65" s="1" customFormat="1" ht="24.15" customHeight="1">
      <c r="B143" s="30"/>
      <c r="C143" s="148" t="s">
        <v>170</v>
      </c>
      <c r="D143" s="148" t="s">
        <v>157</v>
      </c>
      <c r="E143" s="149" t="s">
        <v>180</v>
      </c>
      <c r="F143" s="150" t="s">
        <v>181</v>
      </c>
      <c r="G143" s="151" t="s">
        <v>152</v>
      </c>
      <c r="H143" s="152">
        <v>1</v>
      </c>
      <c r="I143" s="153"/>
      <c r="J143" s="154">
        <f>ROUND(I143*H143,2)</f>
        <v>0</v>
      </c>
      <c r="K143" s="150" t="s">
        <v>153</v>
      </c>
      <c r="L143" s="30"/>
      <c r="M143" s="155" t="s">
        <v>1</v>
      </c>
      <c r="N143" s="156" t="s">
        <v>42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155</v>
      </c>
      <c r="AT143" s="142" t="s">
        <v>157</v>
      </c>
      <c r="AU143" s="142" t="s">
        <v>87</v>
      </c>
      <c r="AY143" s="15" t="s">
        <v>146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85</v>
      </c>
      <c r="BK143" s="143">
        <f>ROUND(I143*H143,2)</f>
        <v>0</v>
      </c>
      <c r="BL143" s="15" t="s">
        <v>155</v>
      </c>
      <c r="BM143" s="142" t="s">
        <v>182</v>
      </c>
    </row>
    <row r="144" spans="2:65" s="1" customFormat="1" ht="10">
      <c r="B144" s="30"/>
      <c r="D144" s="144" t="s">
        <v>156</v>
      </c>
      <c r="F144" s="145" t="s">
        <v>181</v>
      </c>
      <c r="I144" s="146"/>
      <c r="L144" s="30"/>
      <c r="M144" s="147"/>
      <c r="T144" s="54"/>
      <c r="AT144" s="15" t="s">
        <v>156</v>
      </c>
      <c r="AU144" s="15" t="s">
        <v>87</v>
      </c>
    </row>
    <row r="145" spans="2:65" s="1" customFormat="1" ht="24.15" customHeight="1">
      <c r="B145" s="30"/>
      <c r="C145" s="130" t="s">
        <v>183</v>
      </c>
      <c r="D145" s="130" t="s">
        <v>149</v>
      </c>
      <c r="E145" s="131" t="s">
        <v>184</v>
      </c>
      <c r="F145" s="132" t="s">
        <v>185</v>
      </c>
      <c r="G145" s="133" t="s">
        <v>152</v>
      </c>
      <c r="H145" s="134">
        <v>1</v>
      </c>
      <c r="I145" s="135"/>
      <c r="J145" s="136">
        <f>ROUND(I145*H145,2)</f>
        <v>0</v>
      </c>
      <c r="K145" s="132" t="s">
        <v>153</v>
      </c>
      <c r="L145" s="137"/>
      <c r="M145" s="138" t="s">
        <v>1</v>
      </c>
      <c r="N145" s="139" t="s">
        <v>42</v>
      </c>
      <c r="P145" s="140">
        <f>O145*H145</f>
        <v>0</v>
      </c>
      <c r="Q145" s="140">
        <v>5.0000000000000001E-4</v>
      </c>
      <c r="R145" s="140">
        <f>Q145*H145</f>
        <v>5.0000000000000001E-4</v>
      </c>
      <c r="S145" s="140">
        <v>0</v>
      </c>
      <c r="T145" s="141">
        <f>S145*H145</f>
        <v>0</v>
      </c>
      <c r="AR145" s="142" t="s">
        <v>154</v>
      </c>
      <c r="AT145" s="142" t="s">
        <v>149</v>
      </c>
      <c r="AU145" s="142" t="s">
        <v>87</v>
      </c>
      <c r="AY145" s="15" t="s">
        <v>146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85</v>
      </c>
      <c r="BK145" s="143">
        <f>ROUND(I145*H145,2)</f>
        <v>0</v>
      </c>
      <c r="BL145" s="15" t="s">
        <v>155</v>
      </c>
      <c r="BM145" s="142" t="s">
        <v>186</v>
      </c>
    </row>
    <row r="146" spans="2:65" s="1" customFormat="1" ht="18">
      <c r="B146" s="30"/>
      <c r="D146" s="144" t="s">
        <v>156</v>
      </c>
      <c r="F146" s="145" t="s">
        <v>185</v>
      </c>
      <c r="I146" s="146"/>
      <c r="L146" s="30"/>
      <c r="M146" s="147"/>
      <c r="T146" s="54"/>
      <c r="AT146" s="15" t="s">
        <v>156</v>
      </c>
      <c r="AU146" s="15" t="s">
        <v>87</v>
      </c>
    </row>
    <row r="147" spans="2:65" s="1" customFormat="1" ht="21.75" customHeight="1">
      <c r="B147" s="30"/>
      <c r="C147" s="148" t="s">
        <v>8</v>
      </c>
      <c r="D147" s="148" t="s">
        <v>157</v>
      </c>
      <c r="E147" s="149" t="s">
        <v>187</v>
      </c>
      <c r="F147" s="150" t="s">
        <v>188</v>
      </c>
      <c r="G147" s="151" t="s">
        <v>152</v>
      </c>
      <c r="H147" s="152">
        <v>1</v>
      </c>
      <c r="I147" s="153"/>
      <c r="J147" s="154">
        <f>ROUND(I147*H147,2)</f>
        <v>0</v>
      </c>
      <c r="K147" s="150" t="s">
        <v>153</v>
      </c>
      <c r="L147" s="30"/>
      <c r="M147" s="155" t="s">
        <v>1</v>
      </c>
      <c r="N147" s="156" t="s">
        <v>42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155</v>
      </c>
      <c r="AT147" s="142" t="s">
        <v>157</v>
      </c>
      <c r="AU147" s="142" t="s">
        <v>87</v>
      </c>
      <c r="AY147" s="15" t="s">
        <v>146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85</v>
      </c>
      <c r="BK147" s="143">
        <f>ROUND(I147*H147,2)</f>
        <v>0</v>
      </c>
      <c r="BL147" s="15" t="s">
        <v>155</v>
      </c>
      <c r="BM147" s="142" t="s">
        <v>189</v>
      </c>
    </row>
    <row r="148" spans="2:65" s="1" customFormat="1" ht="10">
      <c r="B148" s="30"/>
      <c r="D148" s="144" t="s">
        <v>156</v>
      </c>
      <c r="F148" s="145" t="s">
        <v>188</v>
      </c>
      <c r="I148" s="146"/>
      <c r="L148" s="30"/>
      <c r="M148" s="147"/>
      <c r="T148" s="54"/>
      <c r="AT148" s="15" t="s">
        <v>156</v>
      </c>
      <c r="AU148" s="15" t="s">
        <v>87</v>
      </c>
    </row>
    <row r="149" spans="2:65" s="1" customFormat="1" ht="33" customHeight="1">
      <c r="B149" s="30"/>
      <c r="C149" s="130" t="s">
        <v>190</v>
      </c>
      <c r="D149" s="130" t="s">
        <v>149</v>
      </c>
      <c r="E149" s="131" t="s">
        <v>191</v>
      </c>
      <c r="F149" s="132" t="s">
        <v>192</v>
      </c>
      <c r="G149" s="133" t="s">
        <v>152</v>
      </c>
      <c r="H149" s="134">
        <v>1</v>
      </c>
      <c r="I149" s="135"/>
      <c r="J149" s="136">
        <f>ROUND(I149*H149,2)</f>
        <v>0</v>
      </c>
      <c r="K149" s="132" t="s">
        <v>153</v>
      </c>
      <c r="L149" s="137"/>
      <c r="M149" s="138" t="s">
        <v>1</v>
      </c>
      <c r="N149" s="139" t="s">
        <v>42</v>
      </c>
      <c r="P149" s="140">
        <f>O149*H149</f>
        <v>0</v>
      </c>
      <c r="Q149" s="140">
        <v>5.9999999999999995E-4</v>
      </c>
      <c r="R149" s="140">
        <f>Q149*H149</f>
        <v>5.9999999999999995E-4</v>
      </c>
      <c r="S149" s="140">
        <v>0</v>
      </c>
      <c r="T149" s="141">
        <f>S149*H149</f>
        <v>0</v>
      </c>
      <c r="AR149" s="142" t="s">
        <v>154</v>
      </c>
      <c r="AT149" s="142" t="s">
        <v>149</v>
      </c>
      <c r="AU149" s="142" t="s">
        <v>87</v>
      </c>
      <c r="AY149" s="15" t="s">
        <v>146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85</v>
      </c>
      <c r="BK149" s="143">
        <f>ROUND(I149*H149,2)</f>
        <v>0</v>
      </c>
      <c r="BL149" s="15" t="s">
        <v>155</v>
      </c>
      <c r="BM149" s="142" t="s">
        <v>193</v>
      </c>
    </row>
    <row r="150" spans="2:65" s="1" customFormat="1" ht="18">
      <c r="B150" s="30"/>
      <c r="D150" s="144" t="s">
        <v>156</v>
      </c>
      <c r="F150" s="145" t="s">
        <v>192</v>
      </c>
      <c r="I150" s="146"/>
      <c r="L150" s="30"/>
      <c r="M150" s="147"/>
      <c r="T150" s="54"/>
      <c r="AT150" s="15" t="s">
        <v>156</v>
      </c>
      <c r="AU150" s="15" t="s">
        <v>87</v>
      </c>
    </row>
    <row r="151" spans="2:65" s="1" customFormat="1" ht="24.15" customHeight="1">
      <c r="B151" s="30"/>
      <c r="C151" s="148" t="s">
        <v>174</v>
      </c>
      <c r="D151" s="148" t="s">
        <v>157</v>
      </c>
      <c r="E151" s="149" t="s">
        <v>194</v>
      </c>
      <c r="F151" s="150" t="s">
        <v>195</v>
      </c>
      <c r="G151" s="151" t="s">
        <v>152</v>
      </c>
      <c r="H151" s="152">
        <v>1</v>
      </c>
      <c r="I151" s="153"/>
      <c r="J151" s="154">
        <f>ROUND(I151*H151,2)</f>
        <v>0</v>
      </c>
      <c r="K151" s="150" t="s">
        <v>153</v>
      </c>
      <c r="L151" s="30"/>
      <c r="M151" s="155" t="s">
        <v>1</v>
      </c>
      <c r="N151" s="156" t="s">
        <v>42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155</v>
      </c>
      <c r="AT151" s="142" t="s">
        <v>157</v>
      </c>
      <c r="AU151" s="142" t="s">
        <v>87</v>
      </c>
      <c r="AY151" s="15" t="s">
        <v>146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85</v>
      </c>
      <c r="BK151" s="143">
        <f>ROUND(I151*H151,2)</f>
        <v>0</v>
      </c>
      <c r="BL151" s="15" t="s">
        <v>155</v>
      </c>
      <c r="BM151" s="142" t="s">
        <v>196</v>
      </c>
    </row>
    <row r="152" spans="2:65" s="1" customFormat="1" ht="10">
      <c r="B152" s="30"/>
      <c r="D152" s="144" t="s">
        <v>156</v>
      </c>
      <c r="F152" s="145" t="s">
        <v>195</v>
      </c>
      <c r="I152" s="146"/>
      <c r="L152" s="30"/>
      <c r="M152" s="147"/>
      <c r="T152" s="54"/>
      <c r="AT152" s="15" t="s">
        <v>156</v>
      </c>
      <c r="AU152" s="15" t="s">
        <v>87</v>
      </c>
    </row>
    <row r="153" spans="2:65" s="1" customFormat="1" ht="49" customHeight="1">
      <c r="B153" s="30"/>
      <c r="C153" s="130" t="s">
        <v>197</v>
      </c>
      <c r="D153" s="130" t="s">
        <v>149</v>
      </c>
      <c r="E153" s="131" t="s">
        <v>198</v>
      </c>
      <c r="F153" s="132" t="s">
        <v>199</v>
      </c>
      <c r="G153" s="133" t="s">
        <v>152</v>
      </c>
      <c r="H153" s="134">
        <v>1</v>
      </c>
      <c r="I153" s="135"/>
      <c r="J153" s="136">
        <f>ROUND(I153*H153,2)</f>
        <v>0</v>
      </c>
      <c r="K153" s="132" t="s">
        <v>153</v>
      </c>
      <c r="L153" s="137"/>
      <c r="M153" s="138" t="s">
        <v>1</v>
      </c>
      <c r="N153" s="139" t="s">
        <v>42</v>
      </c>
      <c r="P153" s="140">
        <f>O153*H153</f>
        <v>0</v>
      </c>
      <c r="Q153" s="140">
        <v>6.9999999999999999E-4</v>
      </c>
      <c r="R153" s="140">
        <f>Q153*H153</f>
        <v>6.9999999999999999E-4</v>
      </c>
      <c r="S153" s="140">
        <v>0</v>
      </c>
      <c r="T153" s="141">
        <f>S153*H153</f>
        <v>0</v>
      </c>
      <c r="AR153" s="142" t="s">
        <v>154</v>
      </c>
      <c r="AT153" s="142" t="s">
        <v>149</v>
      </c>
      <c r="AU153" s="142" t="s">
        <v>87</v>
      </c>
      <c r="AY153" s="15" t="s">
        <v>146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85</v>
      </c>
      <c r="BK153" s="143">
        <f>ROUND(I153*H153,2)</f>
        <v>0</v>
      </c>
      <c r="BL153" s="15" t="s">
        <v>155</v>
      </c>
      <c r="BM153" s="142" t="s">
        <v>200</v>
      </c>
    </row>
    <row r="154" spans="2:65" s="1" customFormat="1" ht="27">
      <c r="B154" s="30"/>
      <c r="D154" s="144" t="s">
        <v>156</v>
      </c>
      <c r="F154" s="145" t="s">
        <v>199</v>
      </c>
      <c r="I154" s="146"/>
      <c r="L154" s="30"/>
      <c r="M154" s="147"/>
      <c r="T154" s="54"/>
      <c r="AT154" s="15" t="s">
        <v>156</v>
      </c>
      <c r="AU154" s="15" t="s">
        <v>87</v>
      </c>
    </row>
    <row r="155" spans="2:65" s="1" customFormat="1" ht="24.15" customHeight="1">
      <c r="B155" s="30"/>
      <c r="C155" s="148" t="s">
        <v>175</v>
      </c>
      <c r="D155" s="148" t="s">
        <v>157</v>
      </c>
      <c r="E155" s="149" t="s">
        <v>201</v>
      </c>
      <c r="F155" s="150" t="s">
        <v>202</v>
      </c>
      <c r="G155" s="151" t="s">
        <v>152</v>
      </c>
      <c r="H155" s="152">
        <v>1</v>
      </c>
      <c r="I155" s="153"/>
      <c r="J155" s="154">
        <f>ROUND(I155*H155,2)</f>
        <v>0</v>
      </c>
      <c r="K155" s="150" t="s">
        <v>153</v>
      </c>
      <c r="L155" s="30"/>
      <c r="M155" s="155" t="s">
        <v>1</v>
      </c>
      <c r="N155" s="156" t="s">
        <v>42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155</v>
      </c>
      <c r="AT155" s="142" t="s">
        <v>157</v>
      </c>
      <c r="AU155" s="142" t="s">
        <v>87</v>
      </c>
      <c r="AY155" s="15" t="s">
        <v>146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85</v>
      </c>
      <c r="BK155" s="143">
        <f>ROUND(I155*H155,2)</f>
        <v>0</v>
      </c>
      <c r="BL155" s="15" t="s">
        <v>155</v>
      </c>
      <c r="BM155" s="142" t="s">
        <v>203</v>
      </c>
    </row>
    <row r="156" spans="2:65" s="1" customFormat="1" ht="10">
      <c r="B156" s="30"/>
      <c r="D156" s="144" t="s">
        <v>156</v>
      </c>
      <c r="F156" s="145" t="s">
        <v>202</v>
      </c>
      <c r="I156" s="146"/>
      <c r="L156" s="30"/>
      <c r="M156" s="147"/>
      <c r="T156" s="54"/>
      <c r="AT156" s="15" t="s">
        <v>156</v>
      </c>
      <c r="AU156" s="15" t="s">
        <v>87</v>
      </c>
    </row>
    <row r="157" spans="2:65" s="1" customFormat="1" ht="16.5" customHeight="1">
      <c r="B157" s="30"/>
      <c r="C157" s="130" t="s">
        <v>204</v>
      </c>
      <c r="D157" s="130" t="s">
        <v>149</v>
      </c>
      <c r="E157" s="131" t="s">
        <v>205</v>
      </c>
      <c r="F157" s="132" t="s">
        <v>206</v>
      </c>
      <c r="G157" s="133" t="s">
        <v>152</v>
      </c>
      <c r="H157" s="134">
        <v>2</v>
      </c>
      <c r="I157" s="135"/>
      <c r="J157" s="136">
        <f>ROUND(I157*H157,2)</f>
        <v>0</v>
      </c>
      <c r="K157" s="132" t="s">
        <v>153</v>
      </c>
      <c r="L157" s="137"/>
      <c r="M157" s="138" t="s">
        <v>1</v>
      </c>
      <c r="N157" s="139" t="s">
        <v>42</v>
      </c>
      <c r="P157" s="140">
        <f>O157*H157</f>
        <v>0</v>
      </c>
      <c r="Q157" s="140">
        <v>2.0000000000000001E-4</v>
      </c>
      <c r="R157" s="140">
        <f>Q157*H157</f>
        <v>4.0000000000000002E-4</v>
      </c>
      <c r="S157" s="140">
        <v>0</v>
      </c>
      <c r="T157" s="141">
        <f>S157*H157</f>
        <v>0</v>
      </c>
      <c r="AR157" s="142" t="s">
        <v>154</v>
      </c>
      <c r="AT157" s="142" t="s">
        <v>149</v>
      </c>
      <c r="AU157" s="142" t="s">
        <v>87</v>
      </c>
      <c r="AY157" s="15" t="s">
        <v>146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85</v>
      </c>
      <c r="BK157" s="143">
        <f>ROUND(I157*H157,2)</f>
        <v>0</v>
      </c>
      <c r="BL157" s="15" t="s">
        <v>155</v>
      </c>
      <c r="BM157" s="142" t="s">
        <v>207</v>
      </c>
    </row>
    <row r="158" spans="2:65" s="1" customFormat="1" ht="10">
      <c r="B158" s="30"/>
      <c r="D158" s="144" t="s">
        <v>156</v>
      </c>
      <c r="F158" s="145" t="s">
        <v>206</v>
      </c>
      <c r="I158" s="146"/>
      <c r="L158" s="30"/>
      <c r="M158" s="147"/>
      <c r="T158" s="54"/>
      <c r="AT158" s="15" t="s">
        <v>156</v>
      </c>
      <c r="AU158" s="15" t="s">
        <v>87</v>
      </c>
    </row>
    <row r="159" spans="2:65" s="1" customFormat="1" ht="21.75" customHeight="1">
      <c r="B159" s="30"/>
      <c r="C159" s="148" t="s">
        <v>179</v>
      </c>
      <c r="D159" s="148" t="s">
        <v>157</v>
      </c>
      <c r="E159" s="149" t="s">
        <v>208</v>
      </c>
      <c r="F159" s="150" t="s">
        <v>209</v>
      </c>
      <c r="G159" s="151" t="s">
        <v>152</v>
      </c>
      <c r="H159" s="152">
        <v>2</v>
      </c>
      <c r="I159" s="153"/>
      <c r="J159" s="154">
        <f>ROUND(I159*H159,2)</f>
        <v>0</v>
      </c>
      <c r="K159" s="150" t="s">
        <v>153</v>
      </c>
      <c r="L159" s="30"/>
      <c r="M159" s="155" t="s">
        <v>1</v>
      </c>
      <c r="N159" s="156" t="s">
        <v>42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155</v>
      </c>
      <c r="AT159" s="142" t="s">
        <v>157</v>
      </c>
      <c r="AU159" s="142" t="s">
        <v>87</v>
      </c>
      <c r="AY159" s="15" t="s">
        <v>146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5" t="s">
        <v>85</v>
      </c>
      <c r="BK159" s="143">
        <f>ROUND(I159*H159,2)</f>
        <v>0</v>
      </c>
      <c r="BL159" s="15" t="s">
        <v>155</v>
      </c>
      <c r="BM159" s="142" t="s">
        <v>210</v>
      </c>
    </row>
    <row r="160" spans="2:65" s="1" customFormat="1" ht="10">
      <c r="B160" s="30"/>
      <c r="D160" s="144" t="s">
        <v>156</v>
      </c>
      <c r="F160" s="145" t="s">
        <v>209</v>
      </c>
      <c r="I160" s="146"/>
      <c r="L160" s="30"/>
      <c r="M160" s="147"/>
      <c r="T160" s="54"/>
      <c r="AT160" s="15" t="s">
        <v>156</v>
      </c>
      <c r="AU160" s="15" t="s">
        <v>87</v>
      </c>
    </row>
    <row r="161" spans="2:65" s="1" customFormat="1" ht="16.5" customHeight="1">
      <c r="B161" s="30"/>
      <c r="C161" s="130" t="s">
        <v>211</v>
      </c>
      <c r="D161" s="130" t="s">
        <v>149</v>
      </c>
      <c r="E161" s="131" t="s">
        <v>212</v>
      </c>
      <c r="F161" s="132" t="s">
        <v>213</v>
      </c>
      <c r="G161" s="133" t="s">
        <v>152</v>
      </c>
      <c r="H161" s="134">
        <v>2</v>
      </c>
      <c r="I161" s="135"/>
      <c r="J161" s="136">
        <f>ROUND(I161*H161,2)</f>
        <v>0</v>
      </c>
      <c r="K161" s="132" t="s">
        <v>153</v>
      </c>
      <c r="L161" s="137"/>
      <c r="M161" s="138" t="s">
        <v>1</v>
      </c>
      <c r="N161" s="139" t="s">
        <v>42</v>
      </c>
      <c r="P161" s="140">
        <f>O161*H161</f>
        <v>0</v>
      </c>
      <c r="Q161" s="140">
        <v>1.4999999999999999E-4</v>
      </c>
      <c r="R161" s="140">
        <f>Q161*H161</f>
        <v>2.9999999999999997E-4</v>
      </c>
      <c r="S161" s="140">
        <v>0</v>
      </c>
      <c r="T161" s="141">
        <f>S161*H161</f>
        <v>0</v>
      </c>
      <c r="AR161" s="142" t="s">
        <v>154</v>
      </c>
      <c r="AT161" s="142" t="s">
        <v>149</v>
      </c>
      <c r="AU161" s="142" t="s">
        <v>87</v>
      </c>
      <c r="AY161" s="15" t="s">
        <v>146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85</v>
      </c>
      <c r="BK161" s="143">
        <f>ROUND(I161*H161,2)</f>
        <v>0</v>
      </c>
      <c r="BL161" s="15" t="s">
        <v>155</v>
      </c>
      <c r="BM161" s="142" t="s">
        <v>214</v>
      </c>
    </row>
    <row r="162" spans="2:65" s="1" customFormat="1" ht="10">
      <c r="B162" s="30"/>
      <c r="D162" s="144" t="s">
        <v>156</v>
      </c>
      <c r="F162" s="145" t="s">
        <v>213</v>
      </c>
      <c r="I162" s="146"/>
      <c r="L162" s="30"/>
      <c r="M162" s="147"/>
      <c r="T162" s="54"/>
      <c r="AT162" s="15" t="s">
        <v>156</v>
      </c>
      <c r="AU162" s="15" t="s">
        <v>87</v>
      </c>
    </row>
    <row r="163" spans="2:65" s="1" customFormat="1" ht="16.5" customHeight="1">
      <c r="B163" s="30"/>
      <c r="C163" s="148" t="s">
        <v>182</v>
      </c>
      <c r="D163" s="148" t="s">
        <v>157</v>
      </c>
      <c r="E163" s="149" t="s">
        <v>215</v>
      </c>
      <c r="F163" s="150" t="s">
        <v>216</v>
      </c>
      <c r="G163" s="151" t="s">
        <v>152</v>
      </c>
      <c r="H163" s="152">
        <v>2</v>
      </c>
      <c r="I163" s="153"/>
      <c r="J163" s="154">
        <f>ROUND(I163*H163,2)</f>
        <v>0</v>
      </c>
      <c r="K163" s="150" t="s">
        <v>153</v>
      </c>
      <c r="L163" s="30"/>
      <c r="M163" s="155" t="s">
        <v>1</v>
      </c>
      <c r="N163" s="156" t="s">
        <v>42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155</v>
      </c>
      <c r="AT163" s="142" t="s">
        <v>157</v>
      </c>
      <c r="AU163" s="142" t="s">
        <v>87</v>
      </c>
      <c r="AY163" s="15" t="s">
        <v>146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5" t="s">
        <v>85</v>
      </c>
      <c r="BK163" s="143">
        <f>ROUND(I163*H163,2)</f>
        <v>0</v>
      </c>
      <c r="BL163" s="15" t="s">
        <v>155</v>
      </c>
      <c r="BM163" s="142" t="s">
        <v>217</v>
      </c>
    </row>
    <row r="164" spans="2:65" s="1" customFormat="1" ht="10">
      <c r="B164" s="30"/>
      <c r="D164" s="144" t="s">
        <v>156</v>
      </c>
      <c r="F164" s="145" t="s">
        <v>216</v>
      </c>
      <c r="I164" s="146"/>
      <c r="L164" s="30"/>
      <c r="M164" s="147"/>
      <c r="T164" s="54"/>
      <c r="AT164" s="15" t="s">
        <v>156</v>
      </c>
      <c r="AU164" s="15" t="s">
        <v>87</v>
      </c>
    </row>
    <row r="165" spans="2:65" s="1" customFormat="1" ht="16.5" customHeight="1">
      <c r="B165" s="30"/>
      <c r="C165" s="130" t="s">
        <v>7</v>
      </c>
      <c r="D165" s="130" t="s">
        <v>149</v>
      </c>
      <c r="E165" s="131" t="s">
        <v>218</v>
      </c>
      <c r="F165" s="132" t="s">
        <v>219</v>
      </c>
      <c r="G165" s="133" t="s">
        <v>152</v>
      </c>
      <c r="H165" s="134">
        <v>2</v>
      </c>
      <c r="I165" s="135"/>
      <c r="J165" s="136">
        <f>ROUND(I165*H165,2)</f>
        <v>0</v>
      </c>
      <c r="K165" s="132" t="s">
        <v>153</v>
      </c>
      <c r="L165" s="137"/>
      <c r="M165" s="138" t="s">
        <v>1</v>
      </c>
      <c r="N165" s="139" t="s">
        <v>42</v>
      </c>
      <c r="P165" s="140">
        <f>O165*H165</f>
        <v>0</v>
      </c>
      <c r="Q165" s="140">
        <v>4.0000000000000002E-4</v>
      </c>
      <c r="R165" s="140">
        <f>Q165*H165</f>
        <v>8.0000000000000004E-4</v>
      </c>
      <c r="S165" s="140">
        <v>0</v>
      </c>
      <c r="T165" s="141">
        <f>S165*H165</f>
        <v>0</v>
      </c>
      <c r="AR165" s="142" t="s">
        <v>154</v>
      </c>
      <c r="AT165" s="142" t="s">
        <v>149</v>
      </c>
      <c r="AU165" s="142" t="s">
        <v>87</v>
      </c>
      <c r="AY165" s="15" t="s">
        <v>146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85</v>
      </c>
      <c r="BK165" s="143">
        <f>ROUND(I165*H165,2)</f>
        <v>0</v>
      </c>
      <c r="BL165" s="15" t="s">
        <v>155</v>
      </c>
      <c r="BM165" s="142" t="s">
        <v>220</v>
      </c>
    </row>
    <row r="166" spans="2:65" s="1" customFormat="1" ht="10">
      <c r="B166" s="30"/>
      <c r="D166" s="144" t="s">
        <v>156</v>
      </c>
      <c r="F166" s="145" t="s">
        <v>219</v>
      </c>
      <c r="I166" s="146"/>
      <c r="L166" s="30"/>
      <c r="M166" s="147"/>
      <c r="T166" s="54"/>
      <c r="AT166" s="15" t="s">
        <v>156</v>
      </c>
      <c r="AU166" s="15" t="s">
        <v>87</v>
      </c>
    </row>
    <row r="167" spans="2:65" s="1" customFormat="1" ht="16.5" customHeight="1">
      <c r="B167" s="30"/>
      <c r="C167" s="130" t="s">
        <v>186</v>
      </c>
      <c r="D167" s="130" t="s">
        <v>149</v>
      </c>
      <c r="E167" s="131" t="s">
        <v>221</v>
      </c>
      <c r="F167" s="132" t="s">
        <v>222</v>
      </c>
      <c r="G167" s="133" t="s">
        <v>152</v>
      </c>
      <c r="H167" s="134">
        <v>2</v>
      </c>
      <c r="I167" s="135"/>
      <c r="J167" s="136">
        <f>ROUND(I167*H167,2)</f>
        <v>0</v>
      </c>
      <c r="K167" s="132" t="s">
        <v>153</v>
      </c>
      <c r="L167" s="137"/>
      <c r="M167" s="138" t="s">
        <v>1</v>
      </c>
      <c r="N167" s="139" t="s">
        <v>42</v>
      </c>
      <c r="P167" s="140">
        <f>O167*H167</f>
        <v>0</v>
      </c>
      <c r="Q167" s="140">
        <v>2.0000000000000001E-4</v>
      </c>
      <c r="R167" s="140">
        <f>Q167*H167</f>
        <v>4.0000000000000002E-4</v>
      </c>
      <c r="S167" s="140">
        <v>0</v>
      </c>
      <c r="T167" s="141">
        <f>S167*H167</f>
        <v>0</v>
      </c>
      <c r="AR167" s="142" t="s">
        <v>154</v>
      </c>
      <c r="AT167" s="142" t="s">
        <v>149</v>
      </c>
      <c r="AU167" s="142" t="s">
        <v>87</v>
      </c>
      <c r="AY167" s="15" t="s">
        <v>146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5" t="s">
        <v>85</v>
      </c>
      <c r="BK167" s="143">
        <f>ROUND(I167*H167,2)</f>
        <v>0</v>
      </c>
      <c r="BL167" s="15" t="s">
        <v>155</v>
      </c>
      <c r="BM167" s="142" t="s">
        <v>223</v>
      </c>
    </row>
    <row r="168" spans="2:65" s="1" customFormat="1" ht="10">
      <c r="B168" s="30"/>
      <c r="D168" s="144" t="s">
        <v>156</v>
      </c>
      <c r="F168" s="145" t="s">
        <v>222</v>
      </c>
      <c r="I168" s="146"/>
      <c r="L168" s="30"/>
      <c r="M168" s="147"/>
      <c r="T168" s="54"/>
      <c r="AT168" s="15" t="s">
        <v>156</v>
      </c>
      <c r="AU168" s="15" t="s">
        <v>87</v>
      </c>
    </row>
    <row r="169" spans="2:65" s="1" customFormat="1" ht="16.5" customHeight="1">
      <c r="B169" s="30"/>
      <c r="C169" s="130" t="s">
        <v>224</v>
      </c>
      <c r="D169" s="130" t="s">
        <v>149</v>
      </c>
      <c r="E169" s="131" t="s">
        <v>519</v>
      </c>
      <c r="F169" s="132" t="s">
        <v>520</v>
      </c>
      <c r="G169" s="133" t="s">
        <v>152</v>
      </c>
      <c r="H169" s="134">
        <v>1</v>
      </c>
      <c r="I169" s="135"/>
      <c r="J169" s="136">
        <f>ROUND(I169*H169,2)</f>
        <v>0</v>
      </c>
      <c r="K169" s="132" t="s">
        <v>1</v>
      </c>
      <c r="L169" s="137"/>
      <c r="M169" s="138" t="s">
        <v>1</v>
      </c>
      <c r="N169" s="139" t="s">
        <v>42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154</v>
      </c>
      <c r="AT169" s="142" t="s">
        <v>149</v>
      </c>
      <c r="AU169" s="142" t="s">
        <v>87</v>
      </c>
      <c r="AY169" s="15" t="s">
        <v>146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5" t="s">
        <v>85</v>
      </c>
      <c r="BK169" s="143">
        <f>ROUND(I169*H169,2)</f>
        <v>0</v>
      </c>
      <c r="BL169" s="15" t="s">
        <v>155</v>
      </c>
      <c r="BM169" s="142" t="s">
        <v>227</v>
      </c>
    </row>
    <row r="170" spans="2:65" s="1" customFormat="1" ht="10">
      <c r="B170" s="30"/>
      <c r="D170" s="144" t="s">
        <v>156</v>
      </c>
      <c r="F170" s="145" t="s">
        <v>520</v>
      </c>
      <c r="I170" s="146"/>
      <c r="L170" s="30"/>
      <c r="M170" s="147"/>
      <c r="T170" s="54"/>
      <c r="AT170" s="15" t="s">
        <v>156</v>
      </c>
      <c r="AU170" s="15" t="s">
        <v>87</v>
      </c>
    </row>
    <row r="171" spans="2:65" s="1" customFormat="1" ht="21.75" customHeight="1">
      <c r="B171" s="30"/>
      <c r="C171" s="148" t="s">
        <v>189</v>
      </c>
      <c r="D171" s="148" t="s">
        <v>157</v>
      </c>
      <c r="E171" s="149" t="s">
        <v>225</v>
      </c>
      <c r="F171" s="150" t="s">
        <v>226</v>
      </c>
      <c r="G171" s="151" t="s">
        <v>152</v>
      </c>
      <c r="H171" s="152">
        <v>2</v>
      </c>
      <c r="I171" s="153"/>
      <c r="J171" s="154">
        <f>ROUND(I171*H171,2)</f>
        <v>0</v>
      </c>
      <c r="K171" s="150" t="s">
        <v>153</v>
      </c>
      <c r="L171" s="30"/>
      <c r="M171" s="155" t="s">
        <v>1</v>
      </c>
      <c r="N171" s="156" t="s">
        <v>42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155</v>
      </c>
      <c r="AT171" s="142" t="s">
        <v>157</v>
      </c>
      <c r="AU171" s="142" t="s">
        <v>87</v>
      </c>
      <c r="AY171" s="15" t="s">
        <v>146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5" t="s">
        <v>85</v>
      </c>
      <c r="BK171" s="143">
        <f>ROUND(I171*H171,2)</f>
        <v>0</v>
      </c>
      <c r="BL171" s="15" t="s">
        <v>155</v>
      </c>
      <c r="BM171" s="142" t="s">
        <v>230</v>
      </c>
    </row>
    <row r="172" spans="2:65" s="1" customFormat="1" ht="10">
      <c r="B172" s="30"/>
      <c r="D172" s="144" t="s">
        <v>156</v>
      </c>
      <c r="F172" s="145" t="s">
        <v>226</v>
      </c>
      <c r="I172" s="146"/>
      <c r="L172" s="30"/>
      <c r="M172" s="147"/>
      <c r="T172" s="54"/>
      <c r="AT172" s="15" t="s">
        <v>156</v>
      </c>
      <c r="AU172" s="15" t="s">
        <v>87</v>
      </c>
    </row>
    <row r="173" spans="2:65" s="1" customFormat="1" ht="24.15" customHeight="1">
      <c r="B173" s="30"/>
      <c r="C173" s="130" t="s">
        <v>231</v>
      </c>
      <c r="D173" s="130" t="s">
        <v>149</v>
      </c>
      <c r="E173" s="131" t="s">
        <v>228</v>
      </c>
      <c r="F173" s="132" t="s">
        <v>229</v>
      </c>
      <c r="G173" s="133" t="s">
        <v>152</v>
      </c>
      <c r="H173" s="134">
        <v>1</v>
      </c>
      <c r="I173" s="135"/>
      <c r="J173" s="136">
        <f>ROUND(I173*H173,2)</f>
        <v>0</v>
      </c>
      <c r="K173" s="132" t="s">
        <v>153</v>
      </c>
      <c r="L173" s="137"/>
      <c r="M173" s="138" t="s">
        <v>1</v>
      </c>
      <c r="N173" s="139" t="s">
        <v>42</v>
      </c>
      <c r="P173" s="140">
        <f>O173*H173</f>
        <v>0</v>
      </c>
      <c r="Q173" s="140">
        <v>2.0000000000000002E-5</v>
      </c>
      <c r="R173" s="140">
        <f>Q173*H173</f>
        <v>2.0000000000000002E-5</v>
      </c>
      <c r="S173" s="140">
        <v>0</v>
      </c>
      <c r="T173" s="141">
        <f>S173*H173</f>
        <v>0</v>
      </c>
      <c r="AR173" s="142" t="s">
        <v>154</v>
      </c>
      <c r="AT173" s="142" t="s">
        <v>149</v>
      </c>
      <c r="AU173" s="142" t="s">
        <v>87</v>
      </c>
      <c r="AY173" s="15" t="s">
        <v>146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5" t="s">
        <v>85</v>
      </c>
      <c r="BK173" s="143">
        <f>ROUND(I173*H173,2)</f>
        <v>0</v>
      </c>
      <c r="BL173" s="15" t="s">
        <v>155</v>
      </c>
      <c r="BM173" s="142" t="s">
        <v>234</v>
      </c>
    </row>
    <row r="174" spans="2:65" s="1" customFormat="1" ht="10">
      <c r="B174" s="30"/>
      <c r="D174" s="144" t="s">
        <v>156</v>
      </c>
      <c r="F174" s="145" t="s">
        <v>229</v>
      </c>
      <c r="I174" s="146"/>
      <c r="L174" s="30"/>
      <c r="M174" s="147"/>
      <c r="T174" s="54"/>
      <c r="AT174" s="15" t="s">
        <v>156</v>
      </c>
      <c r="AU174" s="15" t="s">
        <v>87</v>
      </c>
    </row>
    <row r="175" spans="2:65" s="1" customFormat="1" ht="24.15" customHeight="1">
      <c r="B175" s="30"/>
      <c r="C175" s="148" t="s">
        <v>193</v>
      </c>
      <c r="D175" s="148" t="s">
        <v>157</v>
      </c>
      <c r="E175" s="149" t="s">
        <v>232</v>
      </c>
      <c r="F175" s="150" t="s">
        <v>233</v>
      </c>
      <c r="G175" s="151" t="s">
        <v>152</v>
      </c>
      <c r="H175" s="152">
        <v>1</v>
      </c>
      <c r="I175" s="153"/>
      <c r="J175" s="154">
        <f>ROUND(I175*H175,2)</f>
        <v>0</v>
      </c>
      <c r="K175" s="150" t="s">
        <v>153</v>
      </c>
      <c r="L175" s="30"/>
      <c r="M175" s="155" t="s">
        <v>1</v>
      </c>
      <c r="N175" s="156" t="s">
        <v>42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155</v>
      </c>
      <c r="AT175" s="142" t="s">
        <v>157</v>
      </c>
      <c r="AU175" s="142" t="s">
        <v>87</v>
      </c>
      <c r="AY175" s="15" t="s">
        <v>146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5" t="s">
        <v>85</v>
      </c>
      <c r="BK175" s="143">
        <f>ROUND(I175*H175,2)</f>
        <v>0</v>
      </c>
      <c r="BL175" s="15" t="s">
        <v>155</v>
      </c>
      <c r="BM175" s="142" t="s">
        <v>237</v>
      </c>
    </row>
    <row r="176" spans="2:65" s="1" customFormat="1" ht="18">
      <c r="B176" s="30"/>
      <c r="D176" s="144" t="s">
        <v>156</v>
      </c>
      <c r="F176" s="145" t="s">
        <v>233</v>
      </c>
      <c r="I176" s="146"/>
      <c r="L176" s="30"/>
      <c r="M176" s="147"/>
      <c r="T176" s="54"/>
      <c r="AT176" s="15" t="s">
        <v>156</v>
      </c>
      <c r="AU176" s="15" t="s">
        <v>87</v>
      </c>
    </row>
    <row r="177" spans="2:65" s="1" customFormat="1" ht="21.75" customHeight="1">
      <c r="B177" s="30"/>
      <c r="C177" s="148" t="s">
        <v>238</v>
      </c>
      <c r="D177" s="148" t="s">
        <v>157</v>
      </c>
      <c r="E177" s="149" t="s">
        <v>235</v>
      </c>
      <c r="F177" s="150" t="s">
        <v>236</v>
      </c>
      <c r="G177" s="151" t="s">
        <v>152</v>
      </c>
      <c r="H177" s="152">
        <v>1</v>
      </c>
      <c r="I177" s="153"/>
      <c r="J177" s="154">
        <f>ROUND(I177*H177,2)</f>
        <v>0</v>
      </c>
      <c r="K177" s="150" t="s">
        <v>153</v>
      </c>
      <c r="L177" s="30"/>
      <c r="M177" s="155" t="s">
        <v>1</v>
      </c>
      <c r="N177" s="156" t="s">
        <v>42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155</v>
      </c>
      <c r="AT177" s="142" t="s">
        <v>157</v>
      </c>
      <c r="AU177" s="142" t="s">
        <v>87</v>
      </c>
      <c r="AY177" s="15" t="s">
        <v>146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85</v>
      </c>
      <c r="BK177" s="143">
        <f>ROUND(I177*H177,2)</f>
        <v>0</v>
      </c>
      <c r="BL177" s="15" t="s">
        <v>155</v>
      </c>
      <c r="BM177" s="142" t="s">
        <v>241</v>
      </c>
    </row>
    <row r="178" spans="2:65" s="1" customFormat="1" ht="10">
      <c r="B178" s="30"/>
      <c r="D178" s="144" t="s">
        <v>156</v>
      </c>
      <c r="F178" s="145" t="s">
        <v>236</v>
      </c>
      <c r="I178" s="146"/>
      <c r="L178" s="30"/>
      <c r="M178" s="147"/>
      <c r="T178" s="54"/>
      <c r="AT178" s="15" t="s">
        <v>156</v>
      </c>
      <c r="AU178" s="15" t="s">
        <v>87</v>
      </c>
    </row>
    <row r="179" spans="2:65" s="1" customFormat="1" ht="24.15" customHeight="1">
      <c r="B179" s="30"/>
      <c r="C179" s="148" t="s">
        <v>196</v>
      </c>
      <c r="D179" s="148" t="s">
        <v>157</v>
      </c>
      <c r="E179" s="149" t="s">
        <v>239</v>
      </c>
      <c r="F179" s="150" t="s">
        <v>240</v>
      </c>
      <c r="G179" s="151" t="s">
        <v>152</v>
      </c>
      <c r="H179" s="152">
        <v>1</v>
      </c>
      <c r="I179" s="153"/>
      <c r="J179" s="154">
        <f>ROUND(I179*H179,2)</f>
        <v>0</v>
      </c>
      <c r="K179" s="150" t="s">
        <v>1</v>
      </c>
      <c r="L179" s="30"/>
      <c r="M179" s="155" t="s">
        <v>1</v>
      </c>
      <c r="N179" s="156" t="s">
        <v>42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155</v>
      </c>
      <c r="AT179" s="142" t="s">
        <v>157</v>
      </c>
      <c r="AU179" s="142" t="s">
        <v>87</v>
      </c>
      <c r="AY179" s="15" t="s">
        <v>146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85</v>
      </c>
      <c r="BK179" s="143">
        <f>ROUND(I179*H179,2)</f>
        <v>0</v>
      </c>
      <c r="BL179" s="15" t="s">
        <v>155</v>
      </c>
      <c r="BM179" s="142" t="s">
        <v>244</v>
      </c>
    </row>
    <row r="180" spans="2:65" s="1" customFormat="1" ht="18">
      <c r="B180" s="30"/>
      <c r="D180" s="144" t="s">
        <v>156</v>
      </c>
      <c r="F180" s="145" t="s">
        <v>240</v>
      </c>
      <c r="I180" s="146"/>
      <c r="L180" s="30"/>
      <c r="M180" s="147"/>
      <c r="T180" s="54"/>
      <c r="AT180" s="15" t="s">
        <v>156</v>
      </c>
      <c r="AU180" s="15" t="s">
        <v>87</v>
      </c>
    </row>
    <row r="181" spans="2:65" s="1" customFormat="1" ht="24.15" customHeight="1">
      <c r="B181" s="30"/>
      <c r="C181" s="148" t="s">
        <v>245</v>
      </c>
      <c r="D181" s="148" t="s">
        <v>157</v>
      </c>
      <c r="E181" s="149" t="s">
        <v>242</v>
      </c>
      <c r="F181" s="150" t="s">
        <v>243</v>
      </c>
      <c r="G181" s="151" t="s">
        <v>152</v>
      </c>
      <c r="H181" s="152">
        <v>1</v>
      </c>
      <c r="I181" s="153"/>
      <c r="J181" s="154">
        <f>ROUND(I181*H181,2)</f>
        <v>0</v>
      </c>
      <c r="K181" s="150" t="s">
        <v>1</v>
      </c>
      <c r="L181" s="30"/>
      <c r="M181" s="155" t="s">
        <v>1</v>
      </c>
      <c r="N181" s="156" t="s">
        <v>42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155</v>
      </c>
      <c r="AT181" s="142" t="s">
        <v>157</v>
      </c>
      <c r="AU181" s="142" t="s">
        <v>87</v>
      </c>
      <c r="AY181" s="15" t="s">
        <v>146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5" t="s">
        <v>85</v>
      </c>
      <c r="BK181" s="143">
        <f>ROUND(I181*H181,2)</f>
        <v>0</v>
      </c>
      <c r="BL181" s="15" t="s">
        <v>155</v>
      </c>
      <c r="BM181" s="142" t="s">
        <v>248</v>
      </c>
    </row>
    <row r="182" spans="2:65" s="1" customFormat="1" ht="10">
      <c r="B182" s="30"/>
      <c r="D182" s="144" t="s">
        <v>156</v>
      </c>
      <c r="F182" s="145" t="s">
        <v>243</v>
      </c>
      <c r="I182" s="146"/>
      <c r="L182" s="30"/>
      <c r="M182" s="147"/>
      <c r="T182" s="54"/>
      <c r="AT182" s="15" t="s">
        <v>156</v>
      </c>
      <c r="AU182" s="15" t="s">
        <v>87</v>
      </c>
    </row>
    <row r="183" spans="2:65" s="1" customFormat="1" ht="33" customHeight="1">
      <c r="B183" s="30"/>
      <c r="C183" s="148" t="s">
        <v>200</v>
      </c>
      <c r="D183" s="148" t="s">
        <v>157</v>
      </c>
      <c r="E183" s="149" t="s">
        <v>249</v>
      </c>
      <c r="F183" s="150" t="s">
        <v>250</v>
      </c>
      <c r="G183" s="151" t="s">
        <v>251</v>
      </c>
      <c r="H183" s="152">
        <v>1</v>
      </c>
      <c r="I183" s="153"/>
      <c r="J183" s="154">
        <f>ROUND(I183*H183,2)</f>
        <v>0</v>
      </c>
      <c r="K183" s="150" t="s">
        <v>1</v>
      </c>
      <c r="L183" s="30"/>
      <c r="M183" s="155" t="s">
        <v>1</v>
      </c>
      <c r="N183" s="156" t="s">
        <v>42</v>
      </c>
      <c r="P183" s="140">
        <f>O183*H183</f>
        <v>0</v>
      </c>
      <c r="Q183" s="140">
        <v>0</v>
      </c>
      <c r="R183" s="140">
        <f>Q183*H183</f>
        <v>0</v>
      </c>
      <c r="S183" s="140">
        <v>0</v>
      </c>
      <c r="T183" s="141">
        <f>S183*H183</f>
        <v>0</v>
      </c>
      <c r="AR183" s="142" t="s">
        <v>155</v>
      </c>
      <c r="AT183" s="142" t="s">
        <v>157</v>
      </c>
      <c r="AU183" s="142" t="s">
        <v>87</v>
      </c>
      <c r="AY183" s="15" t="s">
        <v>146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5" t="s">
        <v>85</v>
      </c>
      <c r="BK183" s="143">
        <f>ROUND(I183*H183,2)</f>
        <v>0</v>
      </c>
      <c r="BL183" s="15" t="s">
        <v>155</v>
      </c>
      <c r="BM183" s="142" t="s">
        <v>252</v>
      </c>
    </row>
    <row r="184" spans="2:65" s="1" customFormat="1" ht="18">
      <c r="B184" s="30"/>
      <c r="D184" s="144" t="s">
        <v>156</v>
      </c>
      <c r="F184" s="145" t="s">
        <v>250</v>
      </c>
      <c r="I184" s="146"/>
      <c r="L184" s="30"/>
      <c r="M184" s="147"/>
      <c r="T184" s="54"/>
      <c r="AT184" s="15" t="s">
        <v>156</v>
      </c>
      <c r="AU184" s="15" t="s">
        <v>87</v>
      </c>
    </row>
    <row r="185" spans="2:65" s="1" customFormat="1" ht="24.15" customHeight="1">
      <c r="B185" s="30"/>
      <c r="C185" s="148" t="s">
        <v>253</v>
      </c>
      <c r="D185" s="148" t="s">
        <v>157</v>
      </c>
      <c r="E185" s="149" t="s">
        <v>254</v>
      </c>
      <c r="F185" s="150" t="s">
        <v>255</v>
      </c>
      <c r="G185" s="151" t="s">
        <v>152</v>
      </c>
      <c r="H185" s="152">
        <v>1</v>
      </c>
      <c r="I185" s="153"/>
      <c r="J185" s="154">
        <f>ROUND(I185*H185,2)</f>
        <v>0</v>
      </c>
      <c r="K185" s="150" t="s">
        <v>1</v>
      </c>
      <c r="L185" s="30"/>
      <c r="M185" s="155" t="s">
        <v>1</v>
      </c>
      <c r="N185" s="156" t="s">
        <v>42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155</v>
      </c>
      <c r="AT185" s="142" t="s">
        <v>157</v>
      </c>
      <c r="AU185" s="142" t="s">
        <v>87</v>
      </c>
      <c r="AY185" s="15" t="s">
        <v>146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5" t="s">
        <v>85</v>
      </c>
      <c r="BK185" s="143">
        <f>ROUND(I185*H185,2)</f>
        <v>0</v>
      </c>
      <c r="BL185" s="15" t="s">
        <v>155</v>
      </c>
      <c r="BM185" s="142" t="s">
        <v>256</v>
      </c>
    </row>
    <row r="186" spans="2:65" s="1" customFormat="1" ht="10">
      <c r="B186" s="30"/>
      <c r="D186" s="144" t="s">
        <v>156</v>
      </c>
      <c r="F186" s="145" t="s">
        <v>255</v>
      </c>
      <c r="I186" s="146"/>
      <c r="L186" s="30"/>
      <c r="M186" s="147"/>
      <c r="T186" s="54"/>
      <c r="AT186" s="15" t="s">
        <v>156</v>
      </c>
      <c r="AU186" s="15" t="s">
        <v>87</v>
      </c>
    </row>
    <row r="187" spans="2:65" s="1" customFormat="1" ht="16.5" customHeight="1">
      <c r="B187" s="30"/>
      <c r="C187" s="148" t="s">
        <v>203</v>
      </c>
      <c r="D187" s="148" t="s">
        <v>157</v>
      </c>
      <c r="E187" s="149" t="s">
        <v>257</v>
      </c>
      <c r="F187" s="150" t="s">
        <v>258</v>
      </c>
      <c r="G187" s="151" t="s">
        <v>259</v>
      </c>
      <c r="H187" s="152">
        <v>1</v>
      </c>
      <c r="I187" s="153"/>
      <c r="J187" s="154">
        <f>ROUND(I187*H187,2)</f>
        <v>0</v>
      </c>
      <c r="K187" s="150" t="s">
        <v>153</v>
      </c>
      <c r="L187" s="30"/>
      <c r="M187" s="155" t="s">
        <v>1</v>
      </c>
      <c r="N187" s="156" t="s">
        <v>42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1">
        <f>S187*H187</f>
        <v>0</v>
      </c>
      <c r="AR187" s="142" t="s">
        <v>155</v>
      </c>
      <c r="AT187" s="142" t="s">
        <v>157</v>
      </c>
      <c r="AU187" s="142" t="s">
        <v>87</v>
      </c>
      <c r="AY187" s="15" t="s">
        <v>146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5" t="s">
        <v>85</v>
      </c>
      <c r="BK187" s="143">
        <f>ROUND(I187*H187,2)</f>
        <v>0</v>
      </c>
      <c r="BL187" s="15" t="s">
        <v>155</v>
      </c>
      <c r="BM187" s="142" t="s">
        <v>260</v>
      </c>
    </row>
    <row r="188" spans="2:65" s="1" customFormat="1" ht="10">
      <c r="B188" s="30"/>
      <c r="D188" s="144" t="s">
        <v>156</v>
      </c>
      <c r="F188" s="145" t="s">
        <v>258</v>
      </c>
      <c r="I188" s="146"/>
      <c r="L188" s="30"/>
      <c r="M188" s="147"/>
      <c r="T188" s="54"/>
      <c r="AT188" s="15" t="s">
        <v>156</v>
      </c>
      <c r="AU188" s="15" t="s">
        <v>87</v>
      </c>
    </row>
    <row r="189" spans="2:65" s="12" customFormat="1" ht="10">
      <c r="B189" s="157"/>
      <c r="D189" s="144" t="s">
        <v>261</v>
      </c>
      <c r="E189" s="158" t="s">
        <v>1</v>
      </c>
      <c r="F189" s="159" t="s">
        <v>262</v>
      </c>
      <c r="H189" s="160">
        <v>1</v>
      </c>
      <c r="I189" s="161"/>
      <c r="L189" s="157"/>
      <c r="M189" s="162"/>
      <c r="T189" s="163"/>
      <c r="AT189" s="158" t="s">
        <v>261</v>
      </c>
      <c r="AU189" s="158" t="s">
        <v>87</v>
      </c>
      <c r="AV189" s="12" t="s">
        <v>87</v>
      </c>
      <c r="AW189" s="12" t="s">
        <v>33</v>
      </c>
      <c r="AX189" s="12" t="s">
        <v>77</v>
      </c>
      <c r="AY189" s="158" t="s">
        <v>146</v>
      </c>
    </row>
    <row r="190" spans="2:65" s="13" customFormat="1" ht="10">
      <c r="B190" s="164"/>
      <c r="D190" s="144" t="s">
        <v>261</v>
      </c>
      <c r="E190" s="165" t="s">
        <v>1</v>
      </c>
      <c r="F190" s="166" t="s">
        <v>263</v>
      </c>
      <c r="H190" s="167">
        <v>1</v>
      </c>
      <c r="I190" s="168"/>
      <c r="L190" s="164"/>
      <c r="M190" s="169"/>
      <c r="T190" s="170"/>
      <c r="AT190" s="165" t="s">
        <v>261</v>
      </c>
      <c r="AU190" s="165" t="s">
        <v>87</v>
      </c>
      <c r="AV190" s="13" t="s">
        <v>155</v>
      </c>
      <c r="AW190" s="13" t="s">
        <v>33</v>
      </c>
      <c r="AX190" s="13" t="s">
        <v>85</v>
      </c>
      <c r="AY190" s="165" t="s">
        <v>146</v>
      </c>
    </row>
    <row r="191" spans="2:65" s="1" customFormat="1" ht="24.15" customHeight="1">
      <c r="B191" s="30"/>
      <c r="C191" s="148" t="s">
        <v>264</v>
      </c>
      <c r="D191" s="148" t="s">
        <v>157</v>
      </c>
      <c r="E191" s="149" t="s">
        <v>265</v>
      </c>
      <c r="F191" s="150" t="s">
        <v>266</v>
      </c>
      <c r="G191" s="151" t="s">
        <v>259</v>
      </c>
      <c r="H191" s="152">
        <v>1</v>
      </c>
      <c r="I191" s="153"/>
      <c r="J191" s="154">
        <f>ROUND(I191*H191,2)</f>
        <v>0</v>
      </c>
      <c r="K191" s="150" t="s">
        <v>153</v>
      </c>
      <c r="L191" s="30"/>
      <c r="M191" s="155" t="s">
        <v>1</v>
      </c>
      <c r="N191" s="156" t="s">
        <v>42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155</v>
      </c>
      <c r="AT191" s="142" t="s">
        <v>157</v>
      </c>
      <c r="AU191" s="142" t="s">
        <v>87</v>
      </c>
      <c r="AY191" s="15" t="s">
        <v>146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5" t="s">
        <v>85</v>
      </c>
      <c r="BK191" s="143">
        <f>ROUND(I191*H191,2)</f>
        <v>0</v>
      </c>
      <c r="BL191" s="15" t="s">
        <v>155</v>
      </c>
      <c r="BM191" s="142" t="s">
        <v>267</v>
      </c>
    </row>
    <row r="192" spans="2:65" s="1" customFormat="1" ht="10">
      <c r="B192" s="30"/>
      <c r="D192" s="144" t="s">
        <v>156</v>
      </c>
      <c r="F192" s="145" t="s">
        <v>266</v>
      </c>
      <c r="I192" s="146"/>
      <c r="L192" s="30"/>
      <c r="M192" s="147"/>
      <c r="T192" s="54"/>
      <c r="AT192" s="15" t="s">
        <v>156</v>
      </c>
      <c r="AU192" s="15" t="s">
        <v>87</v>
      </c>
    </row>
    <row r="193" spans="2:65" s="12" customFormat="1" ht="20">
      <c r="B193" s="157"/>
      <c r="D193" s="144" t="s">
        <v>261</v>
      </c>
      <c r="E193" s="158" t="s">
        <v>1</v>
      </c>
      <c r="F193" s="159" t="s">
        <v>495</v>
      </c>
      <c r="H193" s="160">
        <v>1</v>
      </c>
      <c r="I193" s="161"/>
      <c r="L193" s="157"/>
      <c r="M193" s="162"/>
      <c r="T193" s="163"/>
      <c r="AT193" s="158" t="s">
        <v>261</v>
      </c>
      <c r="AU193" s="158" t="s">
        <v>87</v>
      </c>
      <c r="AV193" s="12" t="s">
        <v>87</v>
      </c>
      <c r="AW193" s="12" t="s">
        <v>33</v>
      </c>
      <c r="AX193" s="12" t="s">
        <v>77</v>
      </c>
      <c r="AY193" s="158" t="s">
        <v>146</v>
      </c>
    </row>
    <row r="194" spans="2:65" s="13" customFormat="1" ht="10">
      <c r="B194" s="164"/>
      <c r="D194" s="144" t="s">
        <v>261</v>
      </c>
      <c r="E194" s="165" t="s">
        <v>1</v>
      </c>
      <c r="F194" s="166" t="s">
        <v>263</v>
      </c>
      <c r="H194" s="167">
        <v>1</v>
      </c>
      <c r="I194" s="168"/>
      <c r="L194" s="164"/>
      <c r="M194" s="169"/>
      <c r="T194" s="170"/>
      <c r="AT194" s="165" t="s">
        <v>261</v>
      </c>
      <c r="AU194" s="165" t="s">
        <v>87</v>
      </c>
      <c r="AV194" s="13" t="s">
        <v>155</v>
      </c>
      <c r="AW194" s="13" t="s">
        <v>33</v>
      </c>
      <c r="AX194" s="13" t="s">
        <v>85</v>
      </c>
      <c r="AY194" s="165" t="s">
        <v>146</v>
      </c>
    </row>
    <row r="195" spans="2:65" s="1" customFormat="1" ht="24.15" customHeight="1">
      <c r="B195" s="30"/>
      <c r="C195" s="148" t="s">
        <v>207</v>
      </c>
      <c r="D195" s="148" t="s">
        <v>157</v>
      </c>
      <c r="E195" s="149" t="s">
        <v>269</v>
      </c>
      <c r="F195" s="150" t="s">
        <v>270</v>
      </c>
      <c r="G195" s="151" t="s">
        <v>259</v>
      </c>
      <c r="H195" s="152">
        <v>1</v>
      </c>
      <c r="I195" s="153"/>
      <c r="J195" s="154">
        <f>ROUND(I195*H195,2)</f>
        <v>0</v>
      </c>
      <c r="K195" s="150" t="s">
        <v>153</v>
      </c>
      <c r="L195" s="30"/>
      <c r="M195" s="155" t="s">
        <v>1</v>
      </c>
      <c r="N195" s="156" t="s">
        <v>42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155</v>
      </c>
      <c r="AT195" s="142" t="s">
        <v>157</v>
      </c>
      <c r="AU195" s="142" t="s">
        <v>87</v>
      </c>
      <c r="AY195" s="15" t="s">
        <v>146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5" t="s">
        <v>85</v>
      </c>
      <c r="BK195" s="143">
        <f>ROUND(I195*H195,2)</f>
        <v>0</v>
      </c>
      <c r="BL195" s="15" t="s">
        <v>155</v>
      </c>
      <c r="BM195" s="142" t="s">
        <v>271</v>
      </c>
    </row>
    <row r="196" spans="2:65" s="1" customFormat="1" ht="10">
      <c r="B196" s="30"/>
      <c r="D196" s="144" t="s">
        <v>156</v>
      </c>
      <c r="F196" s="145" t="s">
        <v>270</v>
      </c>
      <c r="I196" s="146"/>
      <c r="L196" s="30"/>
      <c r="M196" s="147"/>
      <c r="T196" s="54"/>
      <c r="AT196" s="15" t="s">
        <v>156</v>
      </c>
      <c r="AU196" s="15" t="s">
        <v>87</v>
      </c>
    </row>
    <row r="197" spans="2:65" s="12" customFormat="1" ht="10">
      <c r="B197" s="157"/>
      <c r="D197" s="144" t="s">
        <v>261</v>
      </c>
      <c r="E197" s="158" t="s">
        <v>1</v>
      </c>
      <c r="F197" s="159" t="s">
        <v>272</v>
      </c>
      <c r="H197" s="160">
        <v>1</v>
      </c>
      <c r="I197" s="161"/>
      <c r="L197" s="157"/>
      <c r="M197" s="162"/>
      <c r="T197" s="163"/>
      <c r="AT197" s="158" t="s">
        <v>261</v>
      </c>
      <c r="AU197" s="158" t="s">
        <v>87</v>
      </c>
      <c r="AV197" s="12" t="s">
        <v>87</v>
      </c>
      <c r="AW197" s="12" t="s">
        <v>33</v>
      </c>
      <c r="AX197" s="12" t="s">
        <v>77</v>
      </c>
      <c r="AY197" s="158" t="s">
        <v>146</v>
      </c>
    </row>
    <row r="198" spans="2:65" s="13" customFormat="1" ht="10">
      <c r="B198" s="164"/>
      <c r="D198" s="144" t="s">
        <v>261</v>
      </c>
      <c r="E198" s="165" t="s">
        <v>1</v>
      </c>
      <c r="F198" s="166" t="s">
        <v>263</v>
      </c>
      <c r="H198" s="167">
        <v>1</v>
      </c>
      <c r="I198" s="168"/>
      <c r="L198" s="164"/>
      <c r="M198" s="169"/>
      <c r="T198" s="170"/>
      <c r="AT198" s="165" t="s">
        <v>261</v>
      </c>
      <c r="AU198" s="165" t="s">
        <v>87</v>
      </c>
      <c r="AV198" s="13" t="s">
        <v>155</v>
      </c>
      <c r="AW198" s="13" t="s">
        <v>33</v>
      </c>
      <c r="AX198" s="13" t="s">
        <v>85</v>
      </c>
      <c r="AY198" s="165" t="s">
        <v>146</v>
      </c>
    </row>
    <row r="199" spans="2:65" s="11" customFormat="1" ht="22.75" customHeight="1">
      <c r="B199" s="118"/>
      <c r="D199" s="119" t="s">
        <v>76</v>
      </c>
      <c r="E199" s="128" t="s">
        <v>273</v>
      </c>
      <c r="F199" s="128" t="s">
        <v>538</v>
      </c>
      <c r="I199" s="121"/>
      <c r="J199" s="129">
        <f>BK199</f>
        <v>0</v>
      </c>
      <c r="L199" s="118"/>
      <c r="M199" s="123"/>
      <c r="P199" s="124">
        <f>SUM(P200:P227)</f>
        <v>0</v>
      </c>
      <c r="R199" s="124">
        <f>SUM(R200:R227)</f>
        <v>2.0000000000000001E-4</v>
      </c>
      <c r="T199" s="125">
        <f>SUM(T200:T227)</f>
        <v>0</v>
      </c>
      <c r="AR199" s="119" t="s">
        <v>85</v>
      </c>
      <c r="AT199" s="126" t="s">
        <v>76</v>
      </c>
      <c r="AU199" s="126" t="s">
        <v>85</v>
      </c>
      <c r="AY199" s="119" t="s">
        <v>146</v>
      </c>
      <c r="BK199" s="127">
        <f>SUM(BK200:BK227)</f>
        <v>0</v>
      </c>
    </row>
    <row r="200" spans="2:65" s="1" customFormat="1" ht="24.15" customHeight="1">
      <c r="B200" s="30"/>
      <c r="C200" s="130" t="s">
        <v>275</v>
      </c>
      <c r="D200" s="130" t="s">
        <v>149</v>
      </c>
      <c r="E200" s="131" t="s">
        <v>539</v>
      </c>
      <c r="F200" s="132" t="s">
        <v>540</v>
      </c>
      <c r="G200" s="133" t="s">
        <v>152</v>
      </c>
      <c r="H200" s="134">
        <v>1</v>
      </c>
      <c r="I200" s="135"/>
      <c r="J200" s="136">
        <f>ROUND(I200*H200,2)</f>
        <v>0</v>
      </c>
      <c r="K200" s="132" t="s">
        <v>1</v>
      </c>
      <c r="L200" s="137"/>
      <c r="M200" s="138" t="s">
        <v>1</v>
      </c>
      <c r="N200" s="139" t="s">
        <v>42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154</v>
      </c>
      <c r="AT200" s="142" t="s">
        <v>149</v>
      </c>
      <c r="AU200" s="142" t="s">
        <v>87</v>
      </c>
      <c r="AY200" s="15" t="s">
        <v>146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5" t="s">
        <v>85</v>
      </c>
      <c r="BK200" s="143">
        <f>ROUND(I200*H200,2)</f>
        <v>0</v>
      </c>
      <c r="BL200" s="15" t="s">
        <v>155</v>
      </c>
      <c r="BM200" s="142" t="s">
        <v>276</v>
      </c>
    </row>
    <row r="201" spans="2:65" s="1" customFormat="1" ht="10">
      <c r="B201" s="30"/>
      <c r="D201" s="144" t="s">
        <v>156</v>
      </c>
      <c r="F201" s="145" t="s">
        <v>540</v>
      </c>
      <c r="I201" s="146"/>
      <c r="L201" s="30"/>
      <c r="M201" s="147"/>
      <c r="T201" s="54"/>
      <c r="AT201" s="15" t="s">
        <v>156</v>
      </c>
      <c r="AU201" s="15" t="s">
        <v>87</v>
      </c>
    </row>
    <row r="202" spans="2:65" s="1" customFormat="1" ht="24.15" customHeight="1">
      <c r="B202" s="30"/>
      <c r="C202" s="148" t="s">
        <v>210</v>
      </c>
      <c r="D202" s="148" t="s">
        <v>157</v>
      </c>
      <c r="E202" s="149" t="s">
        <v>541</v>
      </c>
      <c r="F202" s="150" t="s">
        <v>542</v>
      </c>
      <c r="G202" s="151" t="s">
        <v>152</v>
      </c>
      <c r="H202" s="152">
        <v>1</v>
      </c>
      <c r="I202" s="153"/>
      <c r="J202" s="154">
        <f>ROUND(I202*H202,2)</f>
        <v>0</v>
      </c>
      <c r="K202" s="150" t="s">
        <v>153</v>
      </c>
      <c r="L202" s="30"/>
      <c r="M202" s="155" t="s">
        <v>1</v>
      </c>
      <c r="N202" s="156" t="s">
        <v>42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155</v>
      </c>
      <c r="AT202" s="142" t="s">
        <v>157</v>
      </c>
      <c r="AU202" s="142" t="s">
        <v>87</v>
      </c>
      <c r="AY202" s="15" t="s">
        <v>146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5" t="s">
        <v>85</v>
      </c>
      <c r="BK202" s="143">
        <f>ROUND(I202*H202,2)</f>
        <v>0</v>
      </c>
      <c r="BL202" s="15" t="s">
        <v>155</v>
      </c>
      <c r="BM202" s="142" t="s">
        <v>277</v>
      </c>
    </row>
    <row r="203" spans="2:65" s="1" customFormat="1" ht="18">
      <c r="B203" s="30"/>
      <c r="D203" s="144" t="s">
        <v>156</v>
      </c>
      <c r="F203" s="145" t="s">
        <v>542</v>
      </c>
      <c r="I203" s="146"/>
      <c r="L203" s="30"/>
      <c r="M203" s="147"/>
      <c r="T203" s="54"/>
      <c r="AT203" s="15" t="s">
        <v>156</v>
      </c>
      <c r="AU203" s="15" t="s">
        <v>87</v>
      </c>
    </row>
    <row r="204" spans="2:65" s="1" customFormat="1" ht="37.75" customHeight="1">
      <c r="B204" s="30"/>
      <c r="C204" s="130" t="s">
        <v>278</v>
      </c>
      <c r="D204" s="130" t="s">
        <v>149</v>
      </c>
      <c r="E204" s="131" t="s">
        <v>543</v>
      </c>
      <c r="F204" s="132" t="s">
        <v>544</v>
      </c>
      <c r="G204" s="133" t="s">
        <v>152</v>
      </c>
      <c r="H204" s="134">
        <v>2</v>
      </c>
      <c r="I204" s="135"/>
      <c r="J204" s="136">
        <f>ROUND(I204*H204,2)</f>
        <v>0</v>
      </c>
      <c r="K204" s="132" t="s">
        <v>1</v>
      </c>
      <c r="L204" s="137"/>
      <c r="M204" s="138" t="s">
        <v>1</v>
      </c>
      <c r="N204" s="139" t="s">
        <v>42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154</v>
      </c>
      <c r="AT204" s="142" t="s">
        <v>149</v>
      </c>
      <c r="AU204" s="142" t="s">
        <v>87</v>
      </c>
      <c r="AY204" s="15" t="s">
        <v>146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5" t="s">
        <v>85</v>
      </c>
      <c r="BK204" s="143">
        <f>ROUND(I204*H204,2)</f>
        <v>0</v>
      </c>
      <c r="BL204" s="15" t="s">
        <v>155</v>
      </c>
      <c r="BM204" s="142" t="s">
        <v>279</v>
      </c>
    </row>
    <row r="205" spans="2:65" s="1" customFormat="1" ht="18">
      <c r="B205" s="30"/>
      <c r="D205" s="144" t="s">
        <v>156</v>
      </c>
      <c r="F205" s="145" t="s">
        <v>544</v>
      </c>
      <c r="I205" s="146"/>
      <c r="L205" s="30"/>
      <c r="M205" s="147"/>
      <c r="T205" s="54"/>
      <c r="AT205" s="15" t="s">
        <v>156</v>
      </c>
      <c r="AU205" s="15" t="s">
        <v>87</v>
      </c>
    </row>
    <row r="206" spans="2:65" s="1" customFormat="1" ht="16.5" customHeight="1">
      <c r="B206" s="30"/>
      <c r="C206" s="148" t="s">
        <v>214</v>
      </c>
      <c r="D206" s="148" t="s">
        <v>157</v>
      </c>
      <c r="E206" s="149" t="s">
        <v>545</v>
      </c>
      <c r="F206" s="150" t="s">
        <v>546</v>
      </c>
      <c r="G206" s="151" t="s">
        <v>152</v>
      </c>
      <c r="H206" s="152">
        <v>2</v>
      </c>
      <c r="I206" s="153"/>
      <c r="J206" s="154">
        <f>ROUND(I206*H206,2)</f>
        <v>0</v>
      </c>
      <c r="K206" s="150" t="s">
        <v>153</v>
      </c>
      <c r="L206" s="30"/>
      <c r="M206" s="155" t="s">
        <v>1</v>
      </c>
      <c r="N206" s="156" t="s">
        <v>42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155</v>
      </c>
      <c r="AT206" s="142" t="s">
        <v>157</v>
      </c>
      <c r="AU206" s="142" t="s">
        <v>87</v>
      </c>
      <c r="AY206" s="15" t="s">
        <v>146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85</v>
      </c>
      <c r="BK206" s="143">
        <f>ROUND(I206*H206,2)</f>
        <v>0</v>
      </c>
      <c r="BL206" s="15" t="s">
        <v>155</v>
      </c>
      <c r="BM206" s="142" t="s">
        <v>280</v>
      </c>
    </row>
    <row r="207" spans="2:65" s="1" customFormat="1" ht="10">
      <c r="B207" s="30"/>
      <c r="D207" s="144" t="s">
        <v>156</v>
      </c>
      <c r="F207" s="145" t="s">
        <v>546</v>
      </c>
      <c r="I207" s="146"/>
      <c r="L207" s="30"/>
      <c r="M207" s="147"/>
      <c r="T207" s="54"/>
      <c r="AT207" s="15" t="s">
        <v>156</v>
      </c>
      <c r="AU207" s="15" t="s">
        <v>87</v>
      </c>
    </row>
    <row r="208" spans="2:65" s="1" customFormat="1" ht="16.5" customHeight="1">
      <c r="B208" s="30"/>
      <c r="C208" s="148" t="s">
        <v>281</v>
      </c>
      <c r="D208" s="148" t="s">
        <v>157</v>
      </c>
      <c r="E208" s="149" t="s">
        <v>547</v>
      </c>
      <c r="F208" s="150" t="s">
        <v>548</v>
      </c>
      <c r="G208" s="151" t="s">
        <v>163</v>
      </c>
      <c r="H208" s="152">
        <v>1</v>
      </c>
      <c r="I208" s="153"/>
      <c r="J208" s="154">
        <f>ROUND(I208*H208,2)</f>
        <v>0</v>
      </c>
      <c r="K208" s="150" t="s">
        <v>1</v>
      </c>
      <c r="L208" s="30"/>
      <c r="M208" s="155" t="s">
        <v>1</v>
      </c>
      <c r="N208" s="156" t="s">
        <v>42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155</v>
      </c>
      <c r="AT208" s="142" t="s">
        <v>157</v>
      </c>
      <c r="AU208" s="142" t="s">
        <v>87</v>
      </c>
      <c r="AY208" s="15" t="s">
        <v>146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85</v>
      </c>
      <c r="BK208" s="143">
        <f>ROUND(I208*H208,2)</f>
        <v>0</v>
      </c>
      <c r="BL208" s="15" t="s">
        <v>155</v>
      </c>
      <c r="BM208" s="142" t="s">
        <v>284</v>
      </c>
    </row>
    <row r="209" spans="2:65" s="1" customFormat="1" ht="10">
      <c r="B209" s="30"/>
      <c r="D209" s="144" t="s">
        <v>156</v>
      </c>
      <c r="F209" s="145" t="s">
        <v>548</v>
      </c>
      <c r="I209" s="146"/>
      <c r="L209" s="30"/>
      <c r="M209" s="147"/>
      <c r="T209" s="54"/>
      <c r="AT209" s="15" t="s">
        <v>156</v>
      </c>
      <c r="AU209" s="15" t="s">
        <v>87</v>
      </c>
    </row>
    <row r="210" spans="2:65" s="1" customFormat="1" ht="16.5" customHeight="1">
      <c r="B210" s="30"/>
      <c r="C210" s="148" t="s">
        <v>217</v>
      </c>
      <c r="D210" s="148" t="s">
        <v>157</v>
      </c>
      <c r="E210" s="149" t="s">
        <v>549</v>
      </c>
      <c r="F210" s="150" t="s">
        <v>550</v>
      </c>
      <c r="G210" s="151" t="s">
        <v>163</v>
      </c>
      <c r="H210" s="152">
        <v>1</v>
      </c>
      <c r="I210" s="153"/>
      <c r="J210" s="154">
        <f>ROUND(I210*H210,2)</f>
        <v>0</v>
      </c>
      <c r="K210" s="150" t="s">
        <v>1</v>
      </c>
      <c r="L210" s="30"/>
      <c r="M210" s="155" t="s">
        <v>1</v>
      </c>
      <c r="N210" s="156" t="s">
        <v>42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155</v>
      </c>
      <c r="AT210" s="142" t="s">
        <v>157</v>
      </c>
      <c r="AU210" s="142" t="s">
        <v>87</v>
      </c>
      <c r="AY210" s="15" t="s">
        <v>146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5" t="s">
        <v>85</v>
      </c>
      <c r="BK210" s="143">
        <f>ROUND(I210*H210,2)</f>
        <v>0</v>
      </c>
      <c r="BL210" s="15" t="s">
        <v>155</v>
      </c>
      <c r="BM210" s="142" t="s">
        <v>287</v>
      </c>
    </row>
    <row r="211" spans="2:65" s="1" customFormat="1" ht="10">
      <c r="B211" s="30"/>
      <c r="D211" s="144" t="s">
        <v>156</v>
      </c>
      <c r="F211" s="145" t="s">
        <v>550</v>
      </c>
      <c r="I211" s="146"/>
      <c r="L211" s="30"/>
      <c r="M211" s="147"/>
      <c r="T211" s="54"/>
      <c r="AT211" s="15" t="s">
        <v>156</v>
      </c>
      <c r="AU211" s="15" t="s">
        <v>87</v>
      </c>
    </row>
    <row r="212" spans="2:65" s="1" customFormat="1" ht="24.15" customHeight="1">
      <c r="B212" s="30"/>
      <c r="C212" s="130" t="s">
        <v>288</v>
      </c>
      <c r="D212" s="130" t="s">
        <v>149</v>
      </c>
      <c r="E212" s="131" t="s">
        <v>551</v>
      </c>
      <c r="F212" s="132" t="s">
        <v>552</v>
      </c>
      <c r="G212" s="133" t="s">
        <v>152</v>
      </c>
      <c r="H212" s="134">
        <v>1</v>
      </c>
      <c r="I212" s="135"/>
      <c r="J212" s="136">
        <f>ROUND(I212*H212,2)</f>
        <v>0</v>
      </c>
      <c r="K212" s="132" t="s">
        <v>1</v>
      </c>
      <c r="L212" s="137"/>
      <c r="M212" s="138" t="s">
        <v>1</v>
      </c>
      <c r="N212" s="139" t="s">
        <v>42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154</v>
      </c>
      <c r="AT212" s="142" t="s">
        <v>149</v>
      </c>
      <c r="AU212" s="142" t="s">
        <v>87</v>
      </c>
      <c r="AY212" s="15" t="s">
        <v>146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85</v>
      </c>
      <c r="BK212" s="143">
        <f>ROUND(I212*H212,2)</f>
        <v>0</v>
      </c>
      <c r="BL212" s="15" t="s">
        <v>155</v>
      </c>
      <c r="BM212" s="142" t="s">
        <v>289</v>
      </c>
    </row>
    <row r="213" spans="2:65" s="1" customFormat="1" ht="10">
      <c r="B213" s="30"/>
      <c r="D213" s="144" t="s">
        <v>156</v>
      </c>
      <c r="F213" s="145" t="s">
        <v>552</v>
      </c>
      <c r="I213" s="146"/>
      <c r="L213" s="30"/>
      <c r="M213" s="147"/>
      <c r="T213" s="54"/>
      <c r="AT213" s="15" t="s">
        <v>156</v>
      </c>
      <c r="AU213" s="15" t="s">
        <v>87</v>
      </c>
    </row>
    <row r="214" spans="2:65" s="1" customFormat="1" ht="24.15" customHeight="1">
      <c r="B214" s="30"/>
      <c r="C214" s="130" t="s">
        <v>220</v>
      </c>
      <c r="D214" s="130" t="s">
        <v>149</v>
      </c>
      <c r="E214" s="131" t="s">
        <v>553</v>
      </c>
      <c r="F214" s="132" t="s">
        <v>554</v>
      </c>
      <c r="G214" s="133" t="s">
        <v>152</v>
      </c>
      <c r="H214" s="134">
        <v>1</v>
      </c>
      <c r="I214" s="135"/>
      <c r="J214" s="136">
        <f>ROUND(I214*H214,2)</f>
        <v>0</v>
      </c>
      <c r="K214" s="132" t="s">
        <v>1</v>
      </c>
      <c r="L214" s="137"/>
      <c r="M214" s="138" t="s">
        <v>1</v>
      </c>
      <c r="N214" s="139" t="s">
        <v>42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154</v>
      </c>
      <c r="AT214" s="142" t="s">
        <v>149</v>
      </c>
      <c r="AU214" s="142" t="s">
        <v>87</v>
      </c>
      <c r="AY214" s="15" t="s">
        <v>146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85</v>
      </c>
      <c r="BK214" s="143">
        <f>ROUND(I214*H214,2)</f>
        <v>0</v>
      </c>
      <c r="BL214" s="15" t="s">
        <v>155</v>
      </c>
      <c r="BM214" s="142" t="s">
        <v>290</v>
      </c>
    </row>
    <row r="215" spans="2:65" s="1" customFormat="1" ht="10">
      <c r="B215" s="30"/>
      <c r="D215" s="144" t="s">
        <v>156</v>
      </c>
      <c r="F215" s="145" t="s">
        <v>554</v>
      </c>
      <c r="I215" s="146"/>
      <c r="L215" s="30"/>
      <c r="M215" s="147"/>
      <c r="T215" s="54"/>
      <c r="AT215" s="15" t="s">
        <v>156</v>
      </c>
      <c r="AU215" s="15" t="s">
        <v>87</v>
      </c>
    </row>
    <row r="216" spans="2:65" s="1" customFormat="1" ht="16.5" customHeight="1">
      <c r="B216" s="30"/>
      <c r="C216" s="148" t="s">
        <v>292</v>
      </c>
      <c r="D216" s="148" t="s">
        <v>157</v>
      </c>
      <c r="E216" s="149" t="s">
        <v>340</v>
      </c>
      <c r="F216" s="150" t="s">
        <v>341</v>
      </c>
      <c r="G216" s="151" t="s">
        <v>163</v>
      </c>
      <c r="H216" s="152">
        <v>2</v>
      </c>
      <c r="I216" s="153"/>
      <c r="J216" s="154">
        <f>ROUND(I216*H216,2)</f>
        <v>0</v>
      </c>
      <c r="K216" s="150" t="s">
        <v>1</v>
      </c>
      <c r="L216" s="30"/>
      <c r="M216" s="155" t="s">
        <v>1</v>
      </c>
      <c r="N216" s="156" t="s">
        <v>42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155</v>
      </c>
      <c r="AT216" s="142" t="s">
        <v>157</v>
      </c>
      <c r="AU216" s="142" t="s">
        <v>87</v>
      </c>
      <c r="AY216" s="15" t="s">
        <v>146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5" t="s">
        <v>85</v>
      </c>
      <c r="BK216" s="143">
        <f>ROUND(I216*H216,2)</f>
        <v>0</v>
      </c>
      <c r="BL216" s="15" t="s">
        <v>155</v>
      </c>
      <c r="BM216" s="142" t="s">
        <v>293</v>
      </c>
    </row>
    <row r="217" spans="2:65" s="1" customFormat="1" ht="10">
      <c r="B217" s="30"/>
      <c r="D217" s="144" t="s">
        <v>156</v>
      </c>
      <c r="F217" s="145" t="s">
        <v>341</v>
      </c>
      <c r="I217" s="146"/>
      <c r="L217" s="30"/>
      <c r="M217" s="147"/>
      <c r="T217" s="54"/>
      <c r="AT217" s="15" t="s">
        <v>156</v>
      </c>
      <c r="AU217" s="15" t="s">
        <v>87</v>
      </c>
    </row>
    <row r="218" spans="2:65" s="1" customFormat="1" ht="16.5" customHeight="1">
      <c r="B218" s="30"/>
      <c r="C218" s="130" t="s">
        <v>223</v>
      </c>
      <c r="D218" s="130" t="s">
        <v>149</v>
      </c>
      <c r="E218" s="131" t="s">
        <v>555</v>
      </c>
      <c r="F218" s="132" t="s">
        <v>556</v>
      </c>
      <c r="G218" s="133" t="s">
        <v>152</v>
      </c>
      <c r="H218" s="134">
        <v>1</v>
      </c>
      <c r="I218" s="135"/>
      <c r="J218" s="136">
        <f>ROUND(I218*H218,2)</f>
        <v>0</v>
      </c>
      <c r="K218" s="132" t="s">
        <v>153</v>
      </c>
      <c r="L218" s="137"/>
      <c r="M218" s="138" t="s">
        <v>1</v>
      </c>
      <c r="N218" s="139" t="s">
        <v>42</v>
      </c>
      <c r="P218" s="140">
        <f>O218*H218</f>
        <v>0</v>
      </c>
      <c r="Q218" s="140">
        <v>1E-4</v>
      </c>
      <c r="R218" s="140">
        <f>Q218*H218</f>
        <v>1E-4</v>
      </c>
      <c r="S218" s="140">
        <v>0</v>
      </c>
      <c r="T218" s="141">
        <f>S218*H218</f>
        <v>0</v>
      </c>
      <c r="AR218" s="142" t="s">
        <v>154</v>
      </c>
      <c r="AT218" s="142" t="s">
        <v>149</v>
      </c>
      <c r="AU218" s="142" t="s">
        <v>87</v>
      </c>
      <c r="AY218" s="15" t="s">
        <v>146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5" t="s">
        <v>85</v>
      </c>
      <c r="BK218" s="143">
        <f>ROUND(I218*H218,2)</f>
        <v>0</v>
      </c>
      <c r="BL218" s="15" t="s">
        <v>155</v>
      </c>
      <c r="BM218" s="142" t="s">
        <v>300</v>
      </c>
    </row>
    <row r="219" spans="2:65" s="1" customFormat="1" ht="10">
      <c r="B219" s="30"/>
      <c r="D219" s="144" t="s">
        <v>156</v>
      </c>
      <c r="F219" s="145" t="s">
        <v>556</v>
      </c>
      <c r="I219" s="146"/>
      <c r="L219" s="30"/>
      <c r="M219" s="147"/>
      <c r="T219" s="54"/>
      <c r="AT219" s="15" t="s">
        <v>156</v>
      </c>
      <c r="AU219" s="15" t="s">
        <v>87</v>
      </c>
    </row>
    <row r="220" spans="2:65" s="1" customFormat="1" ht="16.5" customHeight="1">
      <c r="B220" s="30"/>
      <c r="C220" s="148" t="s">
        <v>301</v>
      </c>
      <c r="D220" s="148" t="s">
        <v>157</v>
      </c>
      <c r="E220" s="149" t="s">
        <v>557</v>
      </c>
      <c r="F220" s="150" t="s">
        <v>558</v>
      </c>
      <c r="G220" s="151" t="s">
        <v>152</v>
      </c>
      <c r="H220" s="152">
        <v>1</v>
      </c>
      <c r="I220" s="153"/>
      <c r="J220" s="154">
        <f>ROUND(I220*H220,2)</f>
        <v>0</v>
      </c>
      <c r="K220" s="150" t="s">
        <v>153</v>
      </c>
      <c r="L220" s="30"/>
      <c r="M220" s="155" t="s">
        <v>1</v>
      </c>
      <c r="N220" s="156" t="s">
        <v>42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AR220" s="142" t="s">
        <v>155</v>
      </c>
      <c r="AT220" s="142" t="s">
        <v>157</v>
      </c>
      <c r="AU220" s="142" t="s">
        <v>87</v>
      </c>
      <c r="AY220" s="15" t="s">
        <v>146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5" t="s">
        <v>85</v>
      </c>
      <c r="BK220" s="143">
        <f>ROUND(I220*H220,2)</f>
        <v>0</v>
      </c>
      <c r="BL220" s="15" t="s">
        <v>155</v>
      </c>
      <c r="BM220" s="142" t="s">
        <v>304</v>
      </c>
    </row>
    <row r="221" spans="2:65" s="1" customFormat="1" ht="10">
      <c r="B221" s="30"/>
      <c r="D221" s="144" t="s">
        <v>156</v>
      </c>
      <c r="F221" s="145" t="s">
        <v>558</v>
      </c>
      <c r="I221" s="146"/>
      <c r="L221" s="30"/>
      <c r="M221" s="147"/>
      <c r="T221" s="54"/>
      <c r="AT221" s="15" t="s">
        <v>156</v>
      </c>
      <c r="AU221" s="15" t="s">
        <v>87</v>
      </c>
    </row>
    <row r="222" spans="2:65" s="1" customFormat="1" ht="24.15" customHeight="1">
      <c r="B222" s="30"/>
      <c r="C222" s="148" t="s">
        <v>227</v>
      </c>
      <c r="D222" s="148" t="s">
        <v>157</v>
      </c>
      <c r="E222" s="149" t="s">
        <v>559</v>
      </c>
      <c r="F222" s="150" t="s">
        <v>560</v>
      </c>
      <c r="G222" s="151" t="s">
        <v>152</v>
      </c>
      <c r="H222" s="152">
        <v>2</v>
      </c>
      <c r="I222" s="153"/>
      <c r="J222" s="154">
        <f>ROUND(I222*H222,2)</f>
        <v>0</v>
      </c>
      <c r="K222" s="150" t="s">
        <v>153</v>
      </c>
      <c r="L222" s="30"/>
      <c r="M222" s="155" t="s">
        <v>1</v>
      </c>
      <c r="N222" s="156" t="s">
        <v>42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155</v>
      </c>
      <c r="AT222" s="142" t="s">
        <v>157</v>
      </c>
      <c r="AU222" s="142" t="s">
        <v>87</v>
      </c>
      <c r="AY222" s="15" t="s">
        <v>146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5" t="s">
        <v>85</v>
      </c>
      <c r="BK222" s="143">
        <f>ROUND(I222*H222,2)</f>
        <v>0</v>
      </c>
      <c r="BL222" s="15" t="s">
        <v>155</v>
      </c>
      <c r="BM222" s="142" t="s">
        <v>307</v>
      </c>
    </row>
    <row r="223" spans="2:65" s="1" customFormat="1" ht="10">
      <c r="B223" s="30"/>
      <c r="D223" s="144" t="s">
        <v>156</v>
      </c>
      <c r="F223" s="145" t="s">
        <v>560</v>
      </c>
      <c r="I223" s="146"/>
      <c r="L223" s="30"/>
      <c r="M223" s="147"/>
      <c r="T223" s="54"/>
      <c r="AT223" s="15" t="s">
        <v>156</v>
      </c>
      <c r="AU223" s="15" t="s">
        <v>87</v>
      </c>
    </row>
    <row r="224" spans="2:65" s="1" customFormat="1" ht="21.75" customHeight="1">
      <c r="B224" s="30"/>
      <c r="C224" s="130" t="s">
        <v>308</v>
      </c>
      <c r="D224" s="130" t="s">
        <v>149</v>
      </c>
      <c r="E224" s="131" t="s">
        <v>561</v>
      </c>
      <c r="F224" s="132" t="s">
        <v>562</v>
      </c>
      <c r="G224" s="133" t="s">
        <v>152</v>
      </c>
      <c r="H224" s="134">
        <v>1</v>
      </c>
      <c r="I224" s="135"/>
      <c r="J224" s="136">
        <f>ROUND(I224*H224,2)</f>
        <v>0</v>
      </c>
      <c r="K224" s="132" t="s">
        <v>153</v>
      </c>
      <c r="L224" s="137"/>
      <c r="M224" s="138" t="s">
        <v>1</v>
      </c>
      <c r="N224" s="139" t="s">
        <v>42</v>
      </c>
      <c r="P224" s="140">
        <f>O224*H224</f>
        <v>0</v>
      </c>
      <c r="Q224" s="140">
        <v>1E-4</v>
      </c>
      <c r="R224" s="140">
        <f>Q224*H224</f>
        <v>1E-4</v>
      </c>
      <c r="S224" s="140">
        <v>0</v>
      </c>
      <c r="T224" s="141">
        <f>S224*H224</f>
        <v>0</v>
      </c>
      <c r="AR224" s="142" t="s">
        <v>154</v>
      </c>
      <c r="AT224" s="142" t="s">
        <v>149</v>
      </c>
      <c r="AU224" s="142" t="s">
        <v>87</v>
      </c>
      <c r="AY224" s="15" t="s">
        <v>146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5" t="s">
        <v>85</v>
      </c>
      <c r="BK224" s="143">
        <f>ROUND(I224*H224,2)</f>
        <v>0</v>
      </c>
      <c r="BL224" s="15" t="s">
        <v>155</v>
      </c>
      <c r="BM224" s="142" t="s">
        <v>311</v>
      </c>
    </row>
    <row r="225" spans="2:65" s="1" customFormat="1" ht="10">
      <c r="B225" s="30"/>
      <c r="D225" s="144" t="s">
        <v>156</v>
      </c>
      <c r="F225" s="145" t="s">
        <v>562</v>
      </c>
      <c r="I225" s="146"/>
      <c r="L225" s="30"/>
      <c r="M225" s="147"/>
      <c r="T225" s="54"/>
      <c r="AT225" s="15" t="s">
        <v>156</v>
      </c>
      <c r="AU225" s="15" t="s">
        <v>87</v>
      </c>
    </row>
    <row r="226" spans="2:65" s="1" customFormat="1" ht="16.5" customHeight="1">
      <c r="B226" s="30"/>
      <c r="C226" s="148" t="s">
        <v>230</v>
      </c>
      <c r="D226" s="148" t="s">
        <v>157</v>
      </c>
      <c r="E226" s="149" t="s">
        <v>563</v>
      </c>
      <c r="F226" s="150" t="s">
        <v>564</v>
      </c>
      <c r="G226" s="151" t="s">
        <v>152</v>
      </c>
      <c r="H226" s="152">
        <v>1</v>
      </c>
      <c r="I226" s="153"/>
      <c r="J226" s="154">
        <f>ROUND(I226*H226,2)</f>
        <v>0</v>
      </c>
      <c r="K226" s="150" t="s">
        <v>153</v>
      </c>
      <c r="L226" s="30"/>
      <c r="M226" s="155" t="s">
        <v>1</v>
      </c>
      <c r="N226" s="156" t="s">
        <v>42</v>
      </c>
      <c r="P226" s="140">
        <f>O226*H226</f>
        <v>0</v>
      </c>
      <c r="Q226" s="140">
        <v>0</v>
      </c>
      <c r="R226" s="140">
        <f>Q226*H226</f>
        <v>0</v>
      </c>
      <c r="S226" s="140">
        <v>0</v>
      </c>
      <c r="T226" s="141">
        <f>S226*H226</f>
        <v>0</v>
      </c>
      <c r="AR226" s="142" t="s">
        <v>155</v>
      </c>
      <c r="AT226" s="142" t="s">
        <v>157</v>
      </c>
      <c r="AU226" s="142" t="s">
        <v>87</v>
      </c>
      <c r="AY226" s="15" t="s">
        <v>146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5" t="s">
        <v>85</v>
      </c>
      <c r="BK226" s="143">
        <f>ROUND(I226*H226,2)</f>
        <v>0</v>
      </c>
      <c r="BL226" s="15" t="s">
        <v>155</v>
      </c>
      <c r="BM226" s="142" t="s">
        <v>314</v>
      </c>
    </row>
    <row r="227" spans="2:65" s="1" customFormat="1" ht="10">
      <c r="B227" s="30"/>
      <c r="D227" s="144" t="s">
        <v>156</v>
      </c>
      <c r="F227" s="145" t="s">
        <v>564</v>
      </c>
      <c r="I227" s="146"/>
      <c r="L227" s="30"/>
      <c r="M227" s="147"/>
      <c r="T227" s="54"/>
      <c r="AT227" s="15" t="s">
        <v>156</v>
      </c>
      <c r="AU227" s="15" t="s">
        <v>87</v>
      </c>
    </row>
    <row r="228" spans="2:65" s="11" customFormat="1" ht="22.75" customHeight="1">
      <c r="B228" s="118"/>
      <c r="D228" s="119" t="s">
        <v>76</v>
      </c>
      <c r="E228" s="128" t="s">
        <v>295</v>
      </c>
      <c r="F228" s="128" t="s">
        <v>296</v>
      </c>
      <c r="I228" s="121"/>
      <c r="J228" s="129">
        <f>BK228</f>
        <v>0</v>
      </c>
      <c r="L228" s="118"/>
      <c r="M228" s="123"/>
      <c r="P228" s="124">
        <f>SUM(P229:P312)</f>
        <v>0</v>
      </c>
      <c r="R228" s="124">
        <f>SUM(R229:R312)</f>
        <v>0.17173000000000002</v>
      </c>
      <c r="T228" s="125">
        <f>SUM(T229:T312)</f>
        <v>0.26625000000000004</v>
      </c>
      <c r="AR228" s="119" t="s">
        <v>85</v>
      </c>
      <c r="AT228" s="126" t="s">
        <v>76</v>
      </c>
      <c r="AU228" s="126" t="s">
        <v>85</v>
      </c>
      <c r="AY228" s="119" t="s">
        <v>146</v>
      </c>
      <c r="BK228" s="127">
        <f>SUM(BK229:BK312)</f>
        <v>0</v>
      </c>
    </row>
    <row r="229" spans="2:65" s="1" customFormat="1" ht="24.15" customHeight="1">
      <c r="B229" s="30"/>
      <c r="C229" s="130" t="s">
        <v>315</v>
      </c>
      <c r="D229" s="130" t="s">
        <v>149</v>
      </c>
      <c r="E229" s="131" t="s">
        <v>496</v>
      </c>
      <c r="F229" s="132" t="s">
        <v>497</v>
      </c>
      <c r="G229" s="133" t="s">
        <v>299</v>
      </c>
      <c r="H229" s="134">
        <v>40</v>
      </c>
      <c r="I229" s="135"/>
      <c r="J229" s="136">
        <f>ROUND(I229*H229,2)</f>
        <v>0</v>
      </c>
      <c r="K229" s="132" t="s">
        <v>153</v>
      </c>
      <c r="L229" s="137"/>
      <c r="M229" s="138" t="s">
        <v>1</v>
      </c>
      <c r="N229" s="139" t="s">
        <v>42</v>
      </c>
      <c r="P229" s="140">
        <f>O229*H229</f>
        <v>0</v>
      </c>
      <c r="Q229" s="140">
        <v>5.0000000000000002E-5</v>
      </c>
      <c r="R229" s="140">
        <f>Q229*H229</f>
        <v>2E-3</v>
      </c>
      <c r="S229" s="140">
        <v>0</v>
      </c>
      <c r="T229" s="141">
        <f>S229*H229</f>
        <v>0</v>
      </c>
      <c r="AR229" s="142" t="s">
        <v>154</v>
      </c>
      <c r="AT229" s="142" t="s">
        <v>149</v>
      </c>
      <c r="AU229" s="142" t="s">
        <v>87</v>
      </c>
      <c r="AY229" s="15" t="s">
        <v>146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5" t="s">
        <v>85</v>
      </c>
      <c r="BK229" s="143">
        <f>ROUND(I229*H229,2)</f>
        <v>0</v>
      </c>
      <c r="BL229" s="15" t="s">
        <v>155</v>
      </c>
      <c r="BM229" s="142" t="s">
        <v>318</v>
      </c>
    </row>
    <row r="230" spans="2:65" s="1" customFormat="1" ht="18">
      <c r="B230" s="30"/>
      <c r="D230" s="144" t="s">
        <v>156</v>
      </c>
      <c r="F230" s="145" t="s">
        <v>497</v>
      </c>
      <c r="I230" s="146"/>
      <c r="L230" s="30"/>
      <c r="M230" s="147"/>
      <c r="T230" s="54"/>
      <c r="AT230" s="15" t="s">
        <v>156</v>
      </c>
      <c r="AU230" s="15" t="s">
        <v>87</v>
      </c>
    </row>
    <row r="231" spans="2:65" s="1" customFormat="1" ht="24.15" customHeight="1">
      <c r="B231" s="30"/>
      <c r="C231" s="130" t="s">
        <v>234</v>
      </c>
      <c r="D231" s="130" t="s">
        <v>149</v>
      </c>
      <c r="E231" s="131" t="s">
        <v>498</v>
      </c>
      <c r="F231" s="132" t="s">
        <v>499</v>
      </c>
      <c r="G231" s="133" t="s">
        <v>299</v>
      </c>
      <c r="H231" s="134">
        <v>10</v>
      </c>
      <c r="I231" s="135"/>
      <c r="J231" s="136">
        <f>ROUND(I231*H231,2)</f>
        <v>0</v>
      </c>
      <c r="K231" s="132" t="s">
        <v>153</v>
      </c>
      <c r="L231" s="137"/>
      <c r="M231" s="138" t="s">
        <v>1</v>
      </c>
      <c r="N231" s="139" t="s">
        <v>42</v>
      </c>
      <c r="P231" s="140">
        <f>O231*H231</f>
        <v>0</v>
      </c>
      <c r="Q231" s="140">
        <v>4.0000000000000003E-5</v>
      </c>
      <c r="R231" s="140">
        <f>Q231*H231</f>
        <v>4.0000000000000002E-4</v>
      </c>
      <c r="S231" s="140">
        <v>0</v>
      </c>
      <c r="T231" s="141">
        <f>S231*H231</f>
        <v>0</v>
      </c>
      <c r="AR231" s="142" t="s">
        <v>154</v>
      </c>
      <c r="AT231" s="142" t="s">
        <v>149</v>
      </c>
      <c r="AU231" s="142" t="s">
        <v>87</v>
      </c>
      <c r="AY231" s="15" t="s">
        <v>146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85</v>
      </c>
      <c r="BK231" s="143">
        <f>ROUND(I231*H231,2)</f>
        <v>0</v>
      </c>
      <c r="BL231" s="15" t="s">
        <v>155</v>
      </c>
      <c r="BM231" s="142" t="s">
        <v>321</v>
      </c>
    </row>
    <row r="232" spans="2:65" s="1" customFormat="1" ht="10">
      <c r="B232" s="30"/>
      <c r="D232" s="144" t="s">
        <v>156</v>
      </c>
      <c r="F232" s="145" t="s">
        <v>499</v>
      </c>
      <c r="I232" s="146"/>
      <c r="L232" s="30"/>
      <c r="M232" s="147"/>
      <c r="T232" s="54"/>
      <c r="AT232" s="15" t="s">
        <v>156</v>
      </c>
      <c r="AU232" s="15" t="s">
        <v>87</v>
      </c>
    </row>
    <row r="233" spans="2:65" s="1" customFormat="1" ht="16.5" customHeight="1">
      <c r="B233" s="30"/>
      <c r="C233" s="130" t="s">
        <v>322</v>
      </c>
      <c r="D233" s="130" t="s">
        <v>149</v>
      </c>
      <c r="E233" s="131" t="s">
        <v>500</v>
      </c>
      <c r="F233" s="132" t="s">
        <v>501</v>
      </c>
      <c r="G233" s="133" t="s">
        <v>299</v>
      </c>
      <c r="H233" s="134">
        <v>20</v>
      </c>
      <c r="I233" s="135"/>
      <c r="J233" s="136">
        <f>ROUND(I233*H233,2)</f>
        <v>0</v>
      </c>
      <c r="K233" s="132" t="s">
        <v>1</v>
      </c>
      <c r="L233" s="137"/>
      <c r="M233" s="138" t="s">
        <v>1</v>
      </c>
      <c r="N233" s="139" t="s">
        <v>42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154</v>
      </c>
      <c r="AT233" s="142" t="s">
        <v>149</v>
      </c>
      <c r="AU233" s="142" t="s">
        <v>87</v>
      </c>
      <c r="AY233" s="15" t="s">
        <v>146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85</v>
      </c>
      <c r="BK233" s="143">
        <f>ROUND(I233*H233,2)</f>
        <v>0</v>
      </c>
      <c r="BL233" s="15" t="s">
        <v>155</v>
      </c>
      <c r="BM233" s="142" t="s">
        <v>325</v>
      </c>
    </row>
    <row r="234" spans="2:65" s="1" customFormat="1" ht="10">
      <c r="B234" s="30"/>
      <c r="D234" s="144" t="s">
        <v>156</v>
      </c>
      <c r="F234" s="145" t="s">
        <v>501</v>
      </c>
      <c r="I234" s="146"/>
      <c r="L234" s="30"/>
      <c r="M234" s="147"/>
      <c r="T234" s="54"/>
      <c r="AT234" s="15" t="s">
        <v>156</v>
      </c>
      <c r="AU234" s="15" t="s">
        <v>87</v>
      </c>
    </row>
    <row r="235" spans="2:65" s="1" customFormat="1" ht="33" customHeight="1">
      <c r="B235" s="30"/>
      <c r="C235" s="130" t="s">
        <v>237</v>
      </c>
      <c r="D235" s="130" t="s">
        <v>149</v>
      </c>
      <c r="E235" s="131" t="s">
        <v>502</v>
      </c>
      <c r="F235" s="132" t="s">
        <v>503</v>
      </c>
      <c r="G235" s="133" t="s">
        <v>299</v>
      </c>
      <c r="H235" s="134">
        <v>30</v>
      </c>
      <c r="I235" s="135"/>
      <c r="J235" s="136">
        <f>ROUND(I235*H235,2)</f>
        <v>0</v>
      </c>
      <c r="K235" s="132" t="s">
        <v>1</v>
      </c>
      <c r="L235" s="137"/>
      <c r="M235" s="138" t="s">
        <v>1</v>
      </c>
      <c r="N235" s="139" t="s">
        <v>42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154</v>
      </c>
      <c r="AT235" s="142" t="s">
        <v>149</v>
      </c>
      <c r="AU235" s="142" t="s">
        <v>87</v>
      </c>
      <c r="AY235" s="15" t="s">
        <v>146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85</v>
      </c>
      <c r="BK235" s="143">
        <f>ROUND(I235*H235,2)</f>
        <v>0</v>
      </c>
      <c r="BL235" s="15" t="s">
        <v>155</v>
      </c>
      <c r="BM235" s="142" t="s">
        <v>328</v>
      </c>
    </row>
    <row r="236" spans="2:65" s="1" customFormat="1" ht="18">
      <c r="B236" s="30"/>
      <c r="D236" s="144" t="s">
        <v>156</v>
      </c>
      <c r="F236" s="145" t="s">
        <v>503</v>
      </c>
      <c r="I236" s="146"/>
      <c r="L236" s="30"/>
      <c r="M236" s="147"/>
      <c r="T236" s="54"/>
      <c r="AT236" s="15" t="s">
        <v>156</v>
      </c>
      <c r="AU236" s="15" t="s">
        <v>87</v>
      </c>
    </row>
    <row r="237" spans="2:65" s="1" customFormat="1" ht="21.75" customHeight="1">
      <c r="B237" s="30"/>
      <c r="C237" s="148" t="s">
        <v>329</v>
      </c>
      <c r="D237" s="148" t="s">
        <v>157</v>
      </c>
      <c r="E237" s="149" t="s">
        <v>309</v>
      </c>
      <c r="F237" s="150" t="s">
        <v>310</v>
      </c>
      <c r="G237" s="151" t="s">
        <v>299</v>
      </c>
      <c r="H237" s="152">
        <v>100</v>
      </c>
      <c r="I237" s="153"/>
      <c r="J237" s="154">
        <f>ROUND(I237*H237,2)</f>
        <v>0</v>
      </c>
      <c r="K237" s="150" t="s">
        <v>153</v>
      </c>
      <c r="L237" s="30"/>
      <c r="M237" s="155" t="s">
        <v>1</v>
      </c>
      <c r="N237" s="156" t="s">
        <v>42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155</v>
      </c>
      <c r="AT237" s="142" t="s">
        <v>157</v>
      </c>
      <c r="AU237" s="142" t="s">
        <v>87</v>
      </c>
      <c r="AY237" s="15" t="s">
        <v>146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85</v>
      </c>
      <c r="BK237" s="143">
        <f>ROUND(I237*H237,2)</f>
        <v>0</v>
      </c>
      <c r="BL237" s="15" t="s">
        <v>155</v>
      </c>
      <c r="BM237" s="142" t="s">
        <v>332</v>
      </c>
    </row>
    <row r="238" spans="2:65" s="1" customFormat="1" ht="10">
      <c r="B238" s="30"/>
      <c r="D238" s="144" t="s">
        <v>156</v>
      </c>
      <c r="F238" s="145" t="s">
        <v>310</v>
      </c>
      <c r="I238" s="146"/>
      <c r="L238" s="30"/>
      <c r="M238" s="147"/>
      <c r="T238" s="54"/>
      <c r="AT238" s="15" t="s">
        <v>156</v>
      </c>
      <c r="AU238" s="15" t="s">
        <v>87</v>
      </c>
    </row>
    <row r="239" spans="2:65" s="1" customFormat="1" ht="33" customHeight="1">
      <c r="B239" s="30"/>
      <c r="C239" s="130" t="s">
        <v>241</v>
      </c>
      <c r="D239" s="130" t="s">
        <v>149</v>
      </c>
      <c r="E239" s="131" t="s">
        <v>504</v>
      </c>
      <c r="F239" s="132" t="s">
        <v>505</v>
      </c>
      <c r="G239" s="133" t="s">
        <v>299</v>
      </c>
      <c r="H239" s="134">
        <v>90</v>
      </c>
      <c r="I239" s="135"/>
      <c r="J239" s="136">
        <f>ROUND(I239*H239,2)</f>
        <v>0</v>
      </c>
      <c r="K239" s="132" t="s">
        <v>153</v>
      </c>
      <c r="L239" s="137"/>
      <c r="M239" s="138" t="s">
        <v>1</v>
      </c>
      <c r="N239" s="139" t="s">
        <v>42</v>
      </c>
      <c r="P239" s="140">
        <f>O239*H239</f>
        <v>0</v>
      </c>
      <c r="Q239" s="140">
        <v>8.0000000000000007E-5</v>
      </c>
      <c r="R239" s="140">
        <f>Q239*H239</f>
        <v>7.2000000000000007E-3</v>
      </c>
      <c r="S239" s="140">
        <v>0</v>
      </c>
      <c r="T239" s="141">
        <f>S239*H239</f>
        <v>0</v>
      </c>
      <c r="AR239" s="142" t="s">
        <v>154</v>
      </c>
      <c r="AT239" s="142" t="s">
        <v>149</v>
      </c>
      <c r="AU239" s="142" t="s">
        <v>87</v>
      </c>
      <c r="AY239" s="15" t="s">
        <v>146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85</v>
      </c>
      <c r="BK239" s="143">
        <f>ROUND(I239*H239,2)</f>
        <v>0</v>
      </c>
      <c r="BL239" s="15" t="s">
        <v>155</v>
      </c>
      <c r="BM239" s="142" t="s">
        <v>335</v>
      </c>
    </row>
    <row r="240" spans="2:65" s="1" customFormat="1" ht="18">
      <c r="B240" s="30"/>
      <c r="D240" s="144" t="s">
        <v>156</v>
      </c>
      <c r="F240" s="145" t="s">
        <v>505</v>
      </c>
      <c r="I240" s="146"/>
      <c r="L240" s="30"/>
      <c r="M240" s="147"/>
      <c r="T240" s="54"/>
      <c r="AT240" s="15" t="s">
        <v>156</v>
      </c>
      <c r="AU240" s="15" t="s">
        <v>87</v>
      </c>
    </row>
    <row r="241" spans="2:65" s="1" customFormat="1" ht="24.15" customHeight="1">
      <c r="B241" s="30"/>
      <c r="C241" s="148" t="s">
        <v>336</v>
      </c>
      <c r="D241" s="148" t="s">
        <v>157</v>
      </c>
      <c r="E241" s="149" t="s">
        <v>319</v>
      </c>
      <c r="F241" s="150" t="s">
        <v>320</v>
      </c>
      <c r="G241" s="151" t="s">
        <v>299</v>
      </c>
      <c r="H241" s="152">
        <v>90</v>
      </c>
      <c r="I241" s="153"/>
      <c r="J241" s="154">
        <f>ROUND(I241*H241,2)</f>
        <v>0</v>
      </c>
      <c r="K241" s="150" t="s">
        <v>153</v>
      </c>
      <c r="L241" s="30"/>
      <c r="M241" s="155" t="s">
        <v>1</v>
      </c>
      <c r="N241" s="156" t="s">
        <v>42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155</v>
      </c>
      <c r="AT241" s="142" t="s">
        <v>157</v>
      </c>
      <c r="AU241" s="142" t="s">
        <v>87</v>
      </c>
      <c r="AY241" s="15" t="s">
        <v>146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85</v>
      </c>
      <c r="BK241" s="143">
        <f>ROUND(I241*H241,2)</f>
        <v>0</v>
      </c>
      <c r="BL241" s="15" t="s">
        <v>155</v>
      </c>
      <c r="BM241" s="142" t="s">
        <v>339</v>
      </c>
    </row>
    <row r="242" spans="2:65" s="1" customFormat="1" ht="18">
      <c r="B242" s="30"/>
      <c r="D242" s="144" t="s">
        <v>156</v>
      </c>
      <c r="F242" s="145" t="s">
        <v>320</v>
      </c>
      <c r="I242" s="146"/>
      <c r="L242" s="30"/>
      <c r="M242" s="147"/>
      <c r="T242" s="54"/>
      <c r="AT242" s="15" t="s">
        <v>156</v>
      </c>
      <c r="AU242" s="15" t="s">
        <v>87</v>
      </c>
    </row>
    <row r="243" spans="2:65" s="1" customFormat="1" ht="24.15" customHeight="1">
      <c r="B243" s="30"/>
      <c r="C243" s="130" t="s">
        <v>244</v>
      </c>
      <c r="D243" s="130" t="s">
        <v>149</v>
      </c>
      <c r="E243" s="131" t="s">
        <v>506</v>
      </c>
      <c r="F243" s="132" t="s">
        <v>507</v>
      </c>
      <c r="G243" s="133" t="s">
        <v>299</v>
      </c>
      <c r="H243" s="134">
        <v>4</v>
      </c>
      <c r="I243" s="135"/>
      <c r="J243" s="136">
        <f>ROUND(I243*H243,2)</f>
        <v>0</v>
      </c>
      <c r="K243" s="132" t="s">
        <v>153</v>
      </c>
      <c r="L243" s="137"/>
      <c r="M243" s="138" t="s">
        <v>1</v>
      </c>
      <c r="N243" s="139" t="s">
        <v>42</v>
      </c>
      <c r="P243" s="140">
        <f>O243*H243</f>
        <v>0</v>
      </c>
      <c r="Q243" s="140">
        <v>1.2E-4</v>
      </c>
      <c r="R243" s="140">
        <f>Q243*H243</f>
        <v>4.8000000000000001E-4</v>
      </c>
      <c r="S243" s="140">
        <v>0</v>
      </c>
      <c r="T243" s="141">
        <f>S243*H243</f>
        <v>0</v>
      </c>
      <c r="AR243" s="142" t="s">
        <v>154</v>
      </c>
      <c r="AT243" s="142" t="s">
        <v>149</v>
      </c>
      <c r="AU243" s="142" t="s">
        <v>87</v>
      </c>
      <c r="AY243" s="15" t="s">
        <v>146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85</v>
      </c>
      <c r="BK243" s="143">
        <f>ROUND(I243*H243,2)</f>
        <v>0</v>
      </c>
      <c r="BL243" s="15" t="s">
        <v>155</v>
      </c>
      <c r="BM243" s="142" t="s">
        <v>342</v>
      </c>
    </row>
    <row r="244" spans="2:65" s="1" customFormat="1" ht="18">
      <c r="B244" s="30"/>
      <c r="D244" s="144" t="s">
        <v>156</v>
      </c>
      <c r="F244" s="145" t="s">
        <v>507</v>
      </c>
      <c r="I244" s="146"/>
      <c r="L244" s="30"/>
      <c r="M244" s="147"/>
      <c r="T244" s="54"/>
      <c r="AT244" s="15" t="s">
        <v>156</v>
      </c>
      <c r="AU244" s="15" t="s">
        <v>87</v>
      </c>
    </row>
    <row r="245" spans="2:65" s="1" customFormat="1" ht="24.15" customHeight="1">
      <c r="B245" s="30"/>
      <c r="C245" s="148" t="s">
        <v>343</v>
      </c>
      <c r="D245" s="148" t="s">
        <v>157</v>
      </c>
      <c r="E245" s="149" t="s">
        <v>326</v>
      </c>
      <c r="F245" s="150" t="s">
        <v>327</v>
      </c>
      <c r="G245" s="151" t="s">
        <v>299</v>
      </c>
      <c r="H245" s="152">
        <v>4</v>
      </c>
      <c r="I245" s="153"/>
      <c r="J245" s="154">
        <f>ROUND(I245*H245,2)</f>
        <v>0</v>
      </c>
      <c r="K245" s="150" t="s">
        <v>153</v>
      </c>
      <c r="L245" s="30"/>
      <c r="M245" s="155" t="s">
        <v>1</v>
      </c>
      <c r="N245" s="156" t="s">
        <v>42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155</v>
      </c>
      <c r="AT245" s="142" t="s">
        <v>157</v>
      </c>
      <c r="AU245" s="142" t="s">
        <v>87</v>
      </c>
      <c r="AY245" s="15" t="s">
        <v>146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85</v>
      </c>
      <c r="BK245" s="143">
        <f>ROUND(I245*H245,2)</f>
        <v>0</v>
      </c>
      <c r="BL245" s="15" t="s">
        <v>155</v>
      </c>
      <c r="BM245" s="142" t="s">
        <v>346</v>
      </c>
    </row>
    <row r="246" spans="2:65" s="1" customFormat="1" ht="18">
      <c r="B246" s="30"/>
      <c r="D246" s="144" t="s">
        <v>156</v>
      </c>
      <c r="F246" s="145" t="s">
        <v>327</v>
      </c>
      <c r="I246" s="146"/>
      <c r="L246" s="30"/>
      <c r="M246" s="147"/>
      <c r="T246" s="54"/>
      <c r="AT246" s="15" t="s">
        <v>156</v>
      </c>
      <c r="AU246" s="15" t="s">
        <v>87</v>
      </c>
    </row>
    <row r="247" spans="2:65" s="1" customFormat="1" ht="24.15" customHeight="1">
      <c r="B247" s="30"/>
      <c r="C247" s="130" t="s">
        <v>248</v>
      </c>
      <c r="D247" s="130" t="s">
        <v>149</v>
      </c>
      <c r="E247" s="131" t="s">
        <v>330</v>
      </c>
      <c r="F247" s="132" t="s">
        <v>331</v>
      </c>
      <c r="G247" s="133" t="s">
        <v>299</v>
      </c>
      <c r="H247" s="134">
        <v>4</v>
      </c>
      <c r="I247" s="135"/>
      <c r="J247" s="136">
        <f>ROUND(I247*H247,2)</f>
        <v>0</v>
      </c>
      <c r="K247" s="132" t="s">
        <v>153</v>
      </c>
      <c r="L247" s="137"/>
      <c r="M247" s="138" t="s">
        <v>1</v>
      </c>
      <c r="N247" s="139" t="s">
        <v>42</v>
      </c>
      <c r="P247" s="140">
        <f>O247*H247</f>
        <v>0</v>
      </c>
      <c r="Q247" s="140">
        <v>6.9999999999999994E-5</v>
      </c>
      <c r="R247" s="140">
        <f>Q247*H247</f>
        <v>2.7999999999999998E-4</v>
      </c>
      <c r="S247" s="140">
        <v>0</v>
      </c>
      <c r="T247" s="141">
        <f>S247*H247</f>
        <v>0</v>
      </c>
      <c r="AR247" s="142" t="s">
        <v>154</v>
      </c>
      <c r="AT247" s="142" t="s">
        <v>149</v>
      </c>
      <c r="AU247" s="142" t="s">
        <v>87</v>
      </c>
      <c r="AY247" s="15" t="s">
        <v>146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85</v>
      </c>
      <c r="BK247" s="143">
        <f>ROUND(I247*H247,2)</f>
        <v>0</v>
      </c>
      <c r="BL247" s="15" t="s">
        <v>155</v>
      </c>
      <c r="BM247" s="142" t="s">
        <v>349</v>
      </c>
    </row>
    <row r="248" spans="2:65" s="1" customFormat="1" ht="18">
      <c r="B248" s="30"/>
      <c r="D248" s="144" t="s">
        <v>156</v>
      </c>
      <c r="F248" s="145" t="s">
        <v>331</v>
      </c>
      <c r="I248" s="146"/>
      <c r="L248" s="30"/>
      <c r="M248" s="147"/>
      <c r="T248" s="54"/>
      <c r="AT248" s="15" t="s">
        <v>156</v>
      </c>
      <c r="AU248" s="15" t="s">
        <v>87</v>
      </c>
    </row>
    <row r="249" spans="2:65" s="1" customFormat="1" ht="33" customHeight="1">
      <c r="B249" s="30"/>
      <c r="C249" s="148" t="s">
        <v>350</v>
      </c>
      <c r="D249" s="148" t="s">
        <v>157</v>
      </c>
      <c r="E249" s="149" t="s">
        <v>333</v>
      </c>
      <c r="F249" s="150" t="s">
        <v>334</v>
      </c>
      <c r="G249" s="151" t="s">
        <v>299</v>
      </c>
      <c r="H249" s="152">
        <v>4</v>
      </c>
      <c r="I249" s="153"/>
      <c r="J249" s="154">
        <f>ROUND(I249*H249,2)</f>
        <v>0</v>
      </c>
      <c r="K249" s="150" t="s">
        <v>153</v>
      </c>
      <c r="L249" s="30"/>
      <c r="M249" s="155" t="s">
        <v>1</v>
      </c>
      <c r="N249" s="156" t="s">
        <v>42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155</v>
      </c>
      <c r="AT249" s="142" t="s">
        <v>157</v>
      </c>
      <c r="AU249" s="142" t="s">
        <v>87</v>
      </c>
      <c r="AY249" s="15" t="s">
        <v>146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85</v>
      </c>
      <c r="BK249" s="143">
        <f>ROUND(I249*H249,2)</f>
        <v>0</v>
      </c>
      <c r="BL249" s="15" t="s">
        <v>155</v>
      </c>
      <c r="BM249" s="142" t="s">
        <v>353</v>
      </c>
    </row>
    <row r="250" spans="2:65" s="1" customFormat="1" ht="18">
      <c r="B250" s="30"/>
      <c r="D250" s="144" t="s">
        <v>156</v>
      </c>
      <c r="F250" s="145" t="s">
        <v>334</v>
      </c>
      <c r="I250" s="146"/>
      <c r="L250" s="30"/>
      <c r="M250" s="147"/>
      <c r="T250" s="54"/>
      <c r="AT250" s="15" t="s">
        <v>156</v>
      </c>
      <c r="AU250" s="15" t="s">
        <v>87</v>
      </c>
    </row>
    <row r="251" spans="2:65" s="1" customFormat="1" ht="16.5" customHeight="1">
      <c r="B251" s="30"/>
      <c r="C251" s="130" t="s">
        <v>252</v>
      </c>
      <c r="D251" s="130" t="s">
        <v>149</v>
      </c>
      <c r="E251" s="131" t="s">
        <v>337</v>
      </c>
      <c r="F251" s="132" t="s">
        <v>338</v>
      </c>
      <c r="G251" s="133" t="s">
        <v>152</v>
      </c>
      <c r="H251" s="134">
        <v>1</v>
      </c>
      <c r="I251" s="135"/>
      <c r="J251" s="136">
        <f>ROUND(I251*H251,2)</f>
        <v>0</v>
      </c>
      <c r="K251" s="132" t="s">
        <v>1</v>
      </c>
      <c r="L251" s="137"/>
      <c r="M251" s="138" t="s">
        <v>1</v>
      </c>
      <c r="N251" s="139" t="s">
        <v>42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154</v>
      </c>
      <c r="AT251" s="142" t="s">
        <v>149</v>
      </c>
      <c r="AU251" s="142" t="s">
        <v>87</v>
      </c>
      <c r="AY251" s="15" t="s">
        <v>146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85</v>
      </c>
      <c r="BK251" s="143">
        <f>ROUND(I251*H251,2)</f>
        <v>0</v>
      </c>
      <c r="BL251" s="15" t="s">
        <v>155</v>
      </c>
      <c r="BM251" s="142" t="s">
        <v>356</v>
      </c>
    </row>
    <row r="252" spans="2:65" s="1" customFormat="1" ht="10">
      <c r="B252" s="30"/>
      <c r="D252" s="144" t="s">
        <v>156</v>
      </c>
      <c r="F252" s="145" t="s">
        <v>338</v>
      </c>
      <c r="I252" s="146"/>
      <c r="L252" s="30"/>
      <c r="M252" s="147"/>
      <c r="T252" s="54"/>
      <c r="AT252" s="15" t="s">
        <v>156</v>
      </c>
      <c r="AU252" s="15" t="s">
        <v>87</v>
      </c>
    </row>
    <row r="253" spans="2:65" s="1" customFormat="1" ht="16.5" customHeight="1">
      <c r="B253" s="30"/>
      <c r="C253" s="148" t="s">
        <v>358</v>
      </c>
      <c r="D253" s="148" t="s">
        <v>157</v>
      </c>
      <c r="E253" s="149" t="s">
        <v>340</v>
      </c>
      <c r="F253" s="150" t="s">
        <v>341</v>
      </c>
      <c r="G253" s="151" t="s">
        <v>163</v>
      </c>
      <c r="H253" s="152">
        <v>1</v>
      </c>
      <c r="I253" s="153"/>
      <c r="J253" s="154">
        <f>ROUND(I253*H253,2)</f>
        <v>0</v>
      </c>
      <c r="K253" s="150" t="s">
        <v>1</v>
      </c>
      <c r="L253" s="30"/>
      <c r="M253" s="155" t="s">
        <v>1</v>
      </c>
      <c r="N253" s="156" t="s">
        <v>42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155</v>
      </c>
      <c r="AT253" s="142" t="s">
        <v>157</v>
      </c>
      <c r="AU253" s="142" t="s">
        <v>87</v>
      </c>
      <c r="AY253" s="15" t="s">
        <v>146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85</v>
      </c>
      <c r="BK253" s="143">
        <f>ROUND(I253*H253,2)</f>
        <v>0</v>
      </c>
      <c r="BL253" s="15" t="s">
        <v>155</v>
      </c>
      <c r="BM253" s="142" t="s">
        <v>361</v>
      </c>
    </row>
    <row r="254" spans="2:65" s="1" customFormat="1" ht="10">
      <c r="B254" s="30"/>
      <c r="D254" s="144" t="s">
        <v>156</v>
      </c>
      <c r="F254" s="145" t="s">
        <v>341</v>
      </c>
      <c r="I254" s="146"/>
      <c r="L254" s="30"/>
      <c r="M254" s="147"/>
      <c r="T254" s="54"/>
      <c r="AT254" s="15" t="s">
        <v>156</v>
      </c>
      <c r="AU254" s="15" t="s">
        <v>87</v>
      </c>
    </row>
    <row r="255" spans="2:65" s="1" customFormat="1" ht="24.15" customHeight="1">
      <c r="B255" s="30"/>
      <c r="C255" s="130" t="s">
        <v>256</v>
      </c>
      <c r="D255" s="130" t="s">
        <v>149</v>
      </c>
      <c r="E255" s="131" t="s">
        <v>565</v>
      </c>
      <c r="F255" s="132" t="s">
        <v>566</v>
      </c>
      <c r="G255" s="133" t="s">
        <v>152</v>
      </c>
      <c r="H255" s="134">
        <v>2</v>
      </c>
      <c r="I255" s="135"/>
      <c r="J255" s="136">
        <f>ROUND(I255*H255,2)</f>
        <v>0</v>
      </c>
      <c r="K255" s="132" t="s">
        <v>153</v>
      </c>
      <c r="L255" s="137"/>
      <c r="M255" s="138" t="s">
        <v>1</v>
      </c>
      <c r="N255" s="139" t="s">
        <v>42</v>
      </c>
      <c r="P255" s="140">
        <f>O255*H255</f>
        <v>0</v>
      </c>
      <c r="Q255" s="140">
        <v>9.0000000000000006E-5</v>
      </c>
      <c r="R255" s="140">
        <f>Q255*H255</f>
        <v>1.8000000000000001E-4</v>
      </c>
      <c r="S255" s="140">
        <v>0</v>
      </c>
      <c r="T255" s="141">
        <f>S255*H255</f>
        <v>0</v>
      </c>
      <c r="AR255" s="142" t="s">
        <v>154</v>
      </c>
      <c r="AT255" s="142" t="s">
        <v>149</v>
      </c>
      <c r="AU255" s="142" t="s">
        <v>87</v>
      </c>
      <c r="AY255" s="15" t="s">
        <v>146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85</v>
      </c>
      <c r="BK255" s="143">
        <f>ROUND(I255*H255,2)</f>
        <v>0</v>
      </c>
      <c r="BL255" s="15" t="s">
        <v>155</v>
      </c>
      <c r="BM255" s="142" t="s">
        <v>364</v>
      </c>
    </row>
    <row r="256" spans="2:65" s="1" customFormat="1" ht="10">
      <c r="B256" s="30"/>
      <c r="D256" s="144" t="s">
        <v>156</v>
      </c>
      <c r="F256" s="145" t="s">
        <v>566</v>
      </c>
      <c r="I256" s="146"/>
      <c r="L256" s="30"/>
      <c r="M256" s="147"/>
      <c r="T256" s="54"/>
      <c r="AT256" s="15" t="s">
        <v>156</v>
      </c>
      <c r="AU256" s="15" t="s">
        <v>87</v>
      </c>
    </row>
    <row r="257" spans="2:65" s="1" customFormat="1" ht="16.5" customHeight="1">
      <c r="B257" s="30"/>
      <c r="C257" s="148" t="s">
        <v>365</v>
      </c>
      <c r="D257" s="148" t="s">
        <v>157</v>
      </c>
      <c r="E257" s="149" t="s">
        <v>567</v>
      </c>
      <c r="F257" s="150" t="s">
        <v>568</v>
      </c>
      <c r="G257" s="151" t="s">
        <v>152</v>
      </c>
      <c r="H257" s="152">
        <v>2</v>
      </c>
      <c r="I257" s="153"/>
      <c r="J257" s="154">
        <f>ROUND(I257*H257,2)</f>
        <v>0</v>
      </c>
      <c r="K257" s="150" t="s">
        <v>153</v>
      </c>
      <c r="L257" s="30"/>
      <c r="M257" s="155" t="s">
        <v>1</v>
      </c>
      <c r="N257" s="156" t="s">
        <v>42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155</v>
      </c>
      <c r="AT257" s="142" t="s">
        <v>157</v>
      </c>
      <c r="AU257" s="142" t="s">
        <v>87</v>
      </c>
      <c r="AY257" s="15" t="s">
        <v>146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85</v>
      </c>
      <c r="BK257" s="143">
        <f>ROUND(I257*H257,2)</f>
        <v>0</v>
      </c>
      <c r="BL257" s="15" t="s">
        <v>155</v>
      </c>
      <c r="BM257" s="142" t="s">
        <v>368</v>
      </c>
    </row>
    <row r="258" spans="2:65" s="1" customFormat="1" ht="10">
      <c r="B258" s="30"/>
      <c r="D258" s="144" t="s">
        <v>156</v>
      </c>
      <c r="F258" s="145" t="s">
        <v>568</v>
      </c>
      <c r="I258" s="146"/>
      <c r="L258" s="30"/>
      <c r="M258" s="147"/>
      <c r="T258" s="54"/>
      <c r="AT258" s="15" t="s">
        <v>156</v>
      </c>
      <c r="AU258" s="15" t="s">
        <v>87</v>
      </c>
    </row>
    <row r="259" spans="2:65" s="1" customFormat="1" ht="16.5" customHeight="1">
      <c r="B259" s="30"/>
      <c r="C259" s="130" t="s">
        <v>260</v>
      </c>
      <c r="D259" s="130" t="s">
        <v>149</v>
      </c>
      <c r="E259" s="131" t="s">
        <v>525</v>
      </c>
      <c r="F259" s="132" t="s">
        <v>526</v>
      </c>
      <c r="G259" s="133" t="s">
        <v>299</v>
      </c>
      <c r="H259" s="134">
        <v>2</v>
      </c>
      <c r="I259" s="135"/>
      <c r="J259" s="136">
        <f>ROUND(I259*H259,2)</f>
        <v>0</v>
      </c>
      <c r="K259" s="132" t="s">
        <v>153</v>
      </c>
      <c r="L259" s="137"/>
      <c r="M259" s="138" t="s">
        <v>1</v>
      </c>
      <c r="N259" s="139" t="s">
        <v>42</v>
      </c>
      <c r="P259" s="140">
        <f>O259*H259</f>
        <v>0</v>
      </c>
      <c r="Q259" s="140">
        <v>8.0000000000000007E-5</v>
      </c>
      <c r="R259" s="140">
        <f>Q259*H259</f>
        <v>1.6000000000000001E-4</v>
      </c>
      <c r="S259" s="140">
        <v>0</v>
      </c>
      <c r="T259" s="141">
        <f>S259*H259</f>
        <v>0</v>
      </c>
      <c r="AR259" s="142" t="s">
        <v>154</v>
      </c>
      <c r="AT259" s="142" t="s">
        <v>149</v>
      </c>
      <c r="AU259" s="142" t="s">
        <v>87</v>
      </c>
      <c r="AY259" s="15" t="s">
        <v>146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85</v>
      </c>
      <c r="BK259" s="143">
        <f>ROUND(I259*H259,2)</f>
        <v>0</v>
      </c>
      <c r="BL259" s="15" t="s">
        <v>155</v>
      </c>
      <c r="BM259" s="142" t="s">
        <v>372</v>
      </c>
    </row>
    <row r="260" spans="2:65" s="1" customFormat="1" ht="10">
      <c r="B260" s="30"/>
      <c r="D260" s="144" t="s">
        <v>156</v>
      </c>
      <c r="F260" s="145" t="s">
        <v>526</v>
      </c>
      <c r="I260" s="146"/>
      <c r="L260" s="30"/>
      <c r="M260" s="147"/>
      <c r="T260" s="54"/>
      <c r="AT260" s="15" t="s">
        <v>156</v>
      </c>
      <c r="AU260" s="15" t="s">
        <v>87</v>
      </c>
    </row>
    <row r="261" spans="2:65" s="12" customFormat="1" ht="10">
      <c r="B261" s="157"/>
      <c r="D261" s="144" t="s">
        <v>261</v>
      </c>
      <c r="E261" s="158" t="s">
        <v>1</v>
      </c>
      <c r="F261" s="159" t="s">
        <v>527</v>
      </c>
      <c r="H261" s="160">
        <v>2</v>
      </c>
      <c r="I261" s="161"/>
      <c r="L261" s="157"/>
      <c r="M261" s="162"/>
      <c r="T261" s="163"/>
      <c r="AT261" s="158" t="s">
        <v>261</v>
      </c>
      <c r="AU261" s="158" t="s">
        <v>87</v>
      </c>
      <c r="AV261" s="12" t="s">
        <v>87</v>
      </c>
      <c r="AW261" s="12" t="s">
        <v>33</v>
      </c>
      <c r="AX261" s="12" t="s">
        <v>77</v>
      </c>
      <c r="AY261" s="158" t="s">
        <v>146</v>
      </c>
    </row>
    <row r="262" spans="2:65" s="13" customFormat="1" ht="10">
      <c r="B262" s="164"/>
      <c r="D262" s="144" t="s">
        <v>261</v>
      </c>
      <c r="E262" s="165" t="s">
        <v>1</v>
      </c>
      <c r="F262" s="166" t="s">
        <v>263</v>
      </c>
      <c r="H262" s="167">
        <v>2</v>
      </c>
      <c r="I262" s="168"/>
      <c r="L262" s="164"/>
      <c r="M262" s="169"/>
      <c r="T262" s="170"/>
      <c r="AT262" s="165" t="s">
        <v>261</v>
      </c>
      <c r="AU262" s="165" t="s">
        <v>87</v>
      </c>
      <c r="AV262" s="13" t="s">
        <v>155</v>
      </c>
      <c r="AW262" s="13" t="s">
        <v>33</v>
      </c>
      <c r="AX262" s="13" t="s">
        <v>85</v>
      </c>
      <c r="AY262" s="165" t="s">
        <v>146</v>
      </c>
    </row>
    <row r="263" spans="2:65" s="1" customFormat="1" ht="16.5" customHeight="1">
      <c r="B263" s="30"/>
      <c r="C263" s="130" t="s">
        <v>373</v>
      </c>
      <c r="D263" s="130" t="s">
        <v>149</v>
      </c>
      <c r="E263" s="131" t="s">
        <v>508</v>
      </c>
      <c r="F263" s="132" t="s">
        <v>509</v>
      </c>
      <c r="G263" s="133" t="s">
        <v>299</v>
      </c>
      <c r="H263" s="134">
        <v>4</v>
      </c>
      <c r="I263" s="135"/>
      <c r="J263" s="136">
        <f>ROUND(I263*H263,2)</f>
        <v>0</v>
      </c>
      <c r="K263" s="132" t="s">
        <v>153</v>
      </c>
      <c r="L263" s="137"/>
      <c r="M263" s="138" t="s">
        <v>1</v>
      </c>
      <c r="N263" s="139" t="s">
        <v>42</v>
      </c>
      <c r="P263" s="140">
        <f>O263*H263</f>
        <v>0</v>
      </c>
      <c r="Q263" s="140">
        <v>1.2999999999999999E-4</v>
      </c>
      <c r="R263" s="140">
        <f>Q263*H263</f>
        <v>5.1999999999999995E-4</v>
      </c>
      <c r="S263" s="140">
        <v>0</v>
      </c>
      <c r="T263" s="141">
        <f>S263*H263</f>
        <v>0</v>
      </c>
      <c r="AR263" s="142" t="s">
        <v>154</v>
      </c>
      <c r="AT263" s="142" t="s">
        <v>149</v>
      </c>
      <c r="AU263" s="142" t="s">
        <v>87</v>
      </c>
      <c r="AY263" s="15" t="s">
        <v>146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5" t="s">
        <v>85</v>
      </c>
      <c r="BK263" s="143">
        <f>ROUND(I263*H263,2)</f>
        <v>0</v>
      </c>
      <c r="BL263" s="15" t="s">
        <v>155</v>
      </c>
      <c r="BM263" s="142" t="s">
        <v>376</v>
      </c>
    </row>
    <row r="264" spans="2:65" s="1" customFormat="1" ht="10">
      <c r="B264" s="30"/>
      <c r="D264" s="144" t="s">
        <v>156</v>
      </c>
      <c r="F264" s="145" t="s">
        <v>509</v>
      </c>
      <c r="I264" s="146"/>
      <c r="L264" s="30"/>
      <c r="M264" s="147"/>
      <c r="T264" s="54"/>
      <c r="AT264" s="15" t="s">
        <v>156</v>
      </c>
      <c r="AU264" s="15" t="s">
        <v>87</v>
      </c>
    </row>
    <row r="265" spans="2:65" s="1" customFormat="1" ht="16.5" customHeight="1">
      <c r="B265" s="30"/>
      <c r="C265" s="130" t="s">
        <v>267</v>
      </c>
      <c r="D265" s="130" t="s">
        <v>149</v>
      </c>
      <c r="E265" s="131" t="s">
        <v>354</v>
      </c>
      <c r="F265" s="132" t="s">
        <v>355</v>
      </c>
      <c r="G265" s="133" t="s">
        <v>299</v>
      </c>
      <c r="H265" s="134">
        <v>4</v>
      </c>
      <c r="I265" s="135"/>
      <c r="J265" s="136">
        <f>ROUND(I265*H265,2)</f>
        <v>0</v>
      </c>
      <c r="K265" s="132" t="s">
        <v>153</v>
      </c>
      <c r="L265" s="137"/>
      <c r="M265" s="138" t="s">
        <v>1</v>
      </c>
      <c r="N265" s="139" t="s">
        <v>42</v>
      </c>
      <c r="P265" s="140">
        <f>O265*H265</f>
        <v>0</v>
      </c>
      <c r="Q265" s="140">
        <v>3.8999999999999999E-4</v>
      </c>
      <c r="R265" s="140">
        <f>Q265*H265</f>
        <v>1.56E-3</v>
      </c>
      <c r="S265" s="140">
        <v>0</v>
      </c>
      <c r="T265" s="141">
        <f>S265*H265</f>
        <v>0</v>
      </c>
      <c r="AR265" s="142" t="s">
        <v>154</v>
      </c>
      <c r="AT265" s="142" t="s">
        <v>149</v>
      </c>
      <c r="AU265" s="142" t="s">
        <v>87</v>
      </c>
      <c r="AY265" s="15" t="s">
        <v>146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85</v>
      </c>
      <c r="BK265" s="143">
        <f>ROUND(I265*H265,2)</f>
        <v>0</v>
      </c>
      <c r="BL265" s="15" t="s">
        <v>155</v>
      </c>
      <c r="BM265" s="142" t="s">
        <v>379</v>
      </c>
    </row>
    <row r="266" spans="2:65" s="1" customFormat="1" ht="10">
      <c r="B266" s="30"/>
      <c r="D266" s="144" t="s">
        <v>156</v>
      </c>
      <c r="F266" s="145" t="s">
        <v>355</v>
      </c>
      <c r="I266" s="146"/>
      <c r="L266" s="30"/>
      <c r="M266" s="147"/>
      <c r="T266" s="54"/>
      <c r="AT266" s="15" t="s">
        <v>156</v>
      </c>
      <c r="AU266" s="15" t="s">
        <v>87</v>
      </c>
    </row>
    <row r="267" spans="2:65" s="12" customFormat="1" ht="10">
      <c r="B267" s="157"/>
      <c r="D267" s="144" t="s">
        <v>261</v>
      </c>
      <c r="E267" s="158" t="s">
        <v>1</v>
      </c>
      <c r="F267" s="159" t="s">
        <v>569</v>
      </c>
      <c r="H267" s="160">
        <v>4</v>
      </c>
      <c r="I267" s="161"/>
      <c r="L267" s="157"/>
      <c r="M267" s="162"/>
      <c r="T267" s="163"/>
      <c r="AT267" s="158" t="s">
        <v>261</v>
      </c>
      <c r="AU267" s="158" t="s">
        <v>87</v>
      </c>
      <c r="AV267" s="12" t="s">
        <v>87</v>
      </c>
      <c r="AW267" s="12" t="s">
        <v>33</v>
      </c>
      <c r="AX267" s="12" t="s">
        <v>77</v>
      </c>
      <c r="AY267" s="158" t="s">
        <v>146</v>
      </c>
    </row>
    <row r="268" spans="2:65" s="13" customFormat="1" ht="10">
      <c r="B268" s="164"/>
      <c r="D268" s="144" t="s">
        <v>261</v>
      </c>
      <c r="E268" s="165" t="s">
        <v>1</v>
      </c>
      <c r="F268" s="166" t="s">
        <v>263</v>
      </c>
      <c r="H268" s="167">
        <v>4</v>
      </c>
      <c r="I268" s="168"/>
      <c r="L268" s="164"/>
      <c r="M268" s="169"/>
      <c r="T268" s="170"/>
      <c r="AT268" s="165" t="s">
        <v>261</v>
      </c>
      <c r="AU268" s="165" t="s">
        <v>87</v>
      </c>
      <c r="AV268" s="13" t="s">
        <v>155</v>
      </c>
      <c r="AW268" s="13" t="s">
        <v>33</v>
      </c>
      <c r="AX268" s="13" t="s">
        <v>85</v>
      </c>
      <c r="AY268" s="165" t="s">
        <v>146</v>
      </c>
    </row>
    <row r="269" spans="2:65" s="1" customFormat="1" ht="16.5" customHeight="1">
      <c r="B269" s="30"/>
      <c r="C269" s="148" t="s">
        <v>380</v>
      </c>
      <c r="D269" s="148" t="s">
        <v>157</v>
      </c>
      <c r="E269" s="149" t="s">
        <v>359</v>
      </c>
      <c r="F269" s="150" t="s">
        <v>360</v>
      </c>
      <c r="G269" s="151" t="s">
        <v>299</v>
      </c>
      <c r="H269" s="152">
        <v>10</v>
      </c>
      <c r="I269" s="153"/>
      <c r="J269" s="154">
        <f>ROUND(I269*H269,2)</f>
        <v>0</v>
      </c>
      <c r="K269" s="150" t="s">
        <v>153</v>
      </c>
      <c r="L269" s="30"/>
      <c r="M269" s="155" t="s">
        <v>1</v>
      </c>
      <c r="N269" s="156" t="s">
        <v>42</v>
      </c>
      <c r="P269" s="140">
        <f>O269*H269</f>
        <v>0</v>
      </c>
      <c r="Q269" s="140">
        <v>0</v>
      </c>
      <c r="R269" s="140">
        <f>Q269*H269</f>
        <v>0</v>
      </c>
      <c r="S269" s="140">
        <v>0</v>
      </c>
      <c r="T269" s="141">
        <f>S269*H269</f>
        <v>0</v>
      </c>
      <c r="AR269" s="142" t="s">
        <v>155</v>
      </c>
      <c r="AT269" s="142" t="s">
        <v>157</v>
      </c>
      <c r="AU269" s="142" t="s">
        <v>87</v>
      </c>
      <c r="AY269" s="15" t="s">
        <v>146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5" t="s">
        <v>85</v>
      </c>
      <c r="BK269" s="143">
        <f>ROUND(I269*H269,2)</f>
        <v>0</v>
      </c>
      <c r="BL269" s="15" t="s">
        <v>155</v>
      </c>
      <c r="BM269" s="142" t="s">
        <v>383</v>
      </c>
    </row>
    <row r="270" spans="2:65" s="1" customFormat="1" ht="10">
      <c r="B270" s="30"/>
      <c r="D270" s="144" t="s">
        <v>156</v>
      </c>
      <c r="F270" s="145" t="s">
        <v>360</v>
      </c>
      <c r="I270" s="146"/>
      <c r="L270" s="30"/>
      <c r="M270" s="147"/>
      <c r="T270" s="54"/>
      <c r="AT270" s="15" t="s">
        <v>156</v>
      </c>
      <c r="AU270" s="15" t="s">
        <v>87</v>
      </c>
    </row>
    <row r="271" spans="2:65" s="1" customFormat="1" ht="21.75" customHeight="1">
      <c r="B271" s="30"/>
      <c r="C271" s="130" t="s">
        <v>271</v>
      </c>
      <c r="D271" s="130" t="s">
        <v>149</v>
      </c>
      <c r="E271" s="131" t="s">
        <v>369</v>
      </c>
      <c r="F271" s="132" t="s">
        <v>370</v>
      </c>
      <c r="G271" s="133" t="s">
        <v>299</v>
      </c>
      <c r="H271" s="134">
        <v>40</v>
      </c>
      <c r="I271" s="135"/>
      <c r="J271" s="136">
        <f>ROUND(I271*H271,2)</f>
        <v>0</v>
      </c>
      <c r="K271" s="132" t="s">
        <v>371</v>
      </c>
      <c r="L271" s="137"/>
      <c r="M271" s="138" t="s">
        <v>1</v>
      </c>
      <c r="N271" s="139" t="s">
        <v>42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154</v>
      </c>
      <c r="AT271" s="142" t="s">
        <v>149</v>
      </c>
      <c r="AU271" s="142" t="s">
        <v>87</v>
      </c>
      <c r="AY271" s="15" t="s">
        <v>146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5" t="s">
        <v>85</v>
      </c>
      <c r="BK271" s="143">
        <f>ROUND(I271*H271,2)</f>
        <v>0</v>
      </c>
      <c r="BL271" s="15" t="s">
        <v>155</v>
      </c>
      <c r="BM271" s="142" t="s">
        <v>386</v>
      </c>
    </row>
    <row r="272" spans="2:65" s="1" customFormat="1" ht="10">
      <c r="B272" s="30"/>
      <c r="D272" s="144" t="s">
        <v>156</v>
      </c>
      <c r="F272" s="145" t="s">
        <v>370</v>
      </c>
      <c r="I272" s="146"/>
      <c r="L272" s="30"/>
      <c r="M272" s="147"/>
      <c r="T272" s="54"/>
      <c r="AT272" s="15" t="s">
        <v>156</v>
      </c>
      <c r="AU272" s="15" t="s">
        <v>87</v>
      </c>
    </row>
    <row r="273" spans="2:65" s="1" customFormat="1" ht="21.75" customHeight="1">
      <c r="B273" s="30"/>
      <c r="C273" s="130" t="s">
        <v>387</v>
      </c>
      <c r="D273" s="130" t="s">
        <v>149</v>
      </c>
      <c r="E273" s="131" t="s">
        <v>570</v>
      </c>
      <c r="F273" s="132" t="s">
        <v>571</v>
      </c>
      <c r="G273" s="133" t="s">
        <v>299</v>
      </c>
      <c r="H273" s="134">
        <v>20</v>
      </c>
      <c r="I273" s="135"/>
      <c r="J273" s="136">
        <f>ROUND(I273*H273,2)</f>
        <v>0</v>
      </c>
      <c r="K273" s="132" t="s">
        <v>371</v>
      </c>
      <c r="L273" s="137"/>
      <c r="M273" s="138" t="s">
        <v>1</v>
      </c>
      <c r="N273" s="139" t="s">
        <v>42</v>
      </c>
      <c r="P273" s="140">
        <f>O273*H273</f>
        <v>0</v>
      </c>
      <c r="Q273" s="140">
        <v>0</v>
      </c>
      <c r="R273" s="140">
        <f>Q273*H273</f>
        <v>0</v>
      </c>
      <c r="S273" s="140">
        <v>0</v>
      </c>
      <c r="T273" s="141">
        <f>S273*H273</f>
        <v>0</v>
      </c>
      <c r="AR273" s="142" t="s">
        <v>154</v>
      </c>
      <c r="AT273" s="142" t="s">
        <v>149</v>
      </c>
      <c r="AU273" s="142" t="s">
        <v>87</v>
      </c>
      <c r="AY273" s="15" t="s">
        <v>146</v>
      </c>
      <c r="BE273" s="143">
        <f>IF(N273="základní",J273,0)</f>
        <v>0</v>
      </c>
      <c r="BF273" s="143">
        <f>IF(N273="snížená",J273,0)</f>
        <v>0</v>
      </c>
      <c r="BG273" s="143">
        <f>IF(N273="zákl. přenesená",J273,0)</f>
        <v>0</v>
      </c>
      <c r="BH273" s="143">
        <f>IF(N273="sníž. přenesená",J273,0)</f>
        <v>0</v>
      </c>
      <c r="BI273" s="143">
        <f>IF(N273="nulová",J273,0)</f>
        <v>0</v>
      </c>
      <c r="BJ273" s="15" t="s">
        <v>85</v>
      </c>
      <c r="BK273" s="143">
        <f>ROUND(I273*H273,2)</f>
        <v>0</v>
      </c>
      <c r="BL273" s="15" t="s">
        <v>155</v>
      </c>
      <c r="BM273" s="142" t="s">
        <v>390</v>
      </c>
    </row>
    <row r="274" spans="2:65" s="1" customFormat="1" ht="10">
      <c r="B274" s="30"/>
      <c r="D274" s="144" t="s">
        <v>156</v>
      </c>
      <c r="F274" s="145" t="s">
        <v>571</v>
      </c>
      <c r="I274" s="146"/>
      <c r="L274" s="30"/>
      <c r="M274" s="147"/>
      <c r="T274" s="54"/>
      <c r="AT274" s="15" t="s">
        <v>156</v>
      </c>
      <c r="AU274" s="15" t="s">
        <v>87</v>
      </c>
    </row>
    <row r="275" spans="2:65" s="1" customFormat="1" ht="24.15" customHeight="1">
      <c r="B275" s="30"/>
      <c r="C275" s="148" t="s">
        <v>276</v>
      </c>
      <c r="D275" s="148" t="s">
        <v>157</v>
      </c>
      <c r="E275" s="149" t="s">
        <v>374</v>
      </c>
      <c r="F275" s="150" t="s">
        <v>375</v>
      </c>
      <c r="G275" s="151" t="s">
        <v>299</v>
      </c>
      <c r="H275" s="152">
        <v>60</v>
      </c>
      <c r="I275" s="153"/>
      <c r="J275" s="154">
        <f>ROUND(I275*H275,2)</f>
        <v>0</v>
      </c>
      <c r="K275" s="150" t="s">
        <v>153</v>
      </c>
      <c r="L275" s="30"/>
      <c r="M275" s="155" t="s">
        <v>1</v>
      </c>
      <c r="N275" s="156" t="s">
        <v>42</v>
      </c>
      <c r="P275" s="140">
        <f>O275*H275</f>
        <v>0</v>
      </c>
      <c r="Q275" s="140">
        <v>0</v>
      </c>
      <c r="R275" s="140">
        <f>Q275*H275</f>
        <v>0</v>
      </c>
      <c r="S275" s="140">
        <v>0</v>
      </c>
      <c r="T275" s="141">
        <f>S275*H275</f>
        <v>0</v>
      </c>
      <c r="AR275" s="142" t="s">
        <v>155</v>
      </c>
      <c r="AT275" s="142" t="s">
        <v>157</v>
      </c>
      <c r="AU275" s="142" t="s">
        <v>87</v>
      </c>
      <c r="AY275" s="15" t="s">
        <v>146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5" t="s">
        <v>85</v>
      </c>
      <c r="BK275" s="143">
        <f>ROUND(I275*H275,2)</f>
        <v>0</v>
      </c>
      <c r="BL275" s="15" t="s">
        <v>155</v>
      </c>
      <c r="BM275" s="142" t="s">
        <v>394</v>
      </c>
    </row>
    <row r="276" spans="2:65" s="1" customFormat="1" ht="18">
      <c r="B276" s="30"/>
      <c r="D276" s="144" t="s">
        <v>156</v>
      </c>
      <c r="F276" s="145" t="s">
        <v>375</v>
      </c>
      <c r="I276" s="146"/>
      <c r="L276" s="30"/>
      <c r="M276" s="147"/>
      <c r="T276" s="54"/>
      <c r="AT276" s="15" t="s">
        <v>156</v>
      </c>
      <c r="AU276" s="15" t="s">
        <v>87</v>
      </c>
    </row>
    <row r="277" spans="2:65" s="1" customFormat="1" ht="24.15" customHeight="1">
      <c r="B277" s="30"/>
      <c r="C277" s="148" t="s">
        <v>395</v>
      </c>
      <c r="D277" s="148" t="s">
        <v>157</v>
      </c>
      <c r="E277" s="149" t="s">
        <v>377</v>
      </c>
      <c r="F277" s="150" t="s">
        <v>378</v>
      </c>
      <c r="G277" s="151" t="s">
        <v>299</v>
      </c>
      <c r="H277" s="152">
        <v>32</v>
      </c>
      <c r="I277" s="153"/>
      <c r="J277" s="154">
        <f>ROUND(I277*H277,2)</f>
        <v>0</v>
      </c>
      <c r="K277" s="150" t="s">
        <v>153</v>
      </c>
      <c r="L277" s="30"/>
      <c r="M277" s="155" t="s">
        <v>1</v>
      </c>
      <c r="N277" s="156" t="s">
        <v>42</v>
      </c>
      <c r="P277" s="140">
        <f>O277*H277</f>
        <v>0</v>
      </c>
      <c r="Q277" s="140">
        <v>0</v>
      </c>
      <c r="R277" s="140">
        <f>Q277*H277</f>
        <v>0</v>
      </c>
      <c r="S277" s="140">
        <v>2E-3</v>
      </c>
      <c r="T277" s="141">
        <f>S277*H277</f>
        <v>6.4000000000000001E-2</v>
      </c>
      <c r="AR277" s="142" t="s">
        <v>155</v>
      </c>
      <c r="AT277" s="142" t="s">
        <v>157</v>
      </c>
      <c r="AU277" s="142" t="s">
        <v>87</v>
      </c>
      <c r="AY277" s="15" t="s">
        <v>146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5" t="s">
        <v>85</v>
      </c>
      <c r="BK277" s="143">
        <f>ROUND(I277*H277,2)</f>
        <v>0</v>
      </c>
      <c r="BL277" s="15" t="s">
        <v>155</v>
      </c>
      <c r="BM277" s="142" t="s">
        <v>399</v>
      </c>
    </row>
    <row r="278" spans="2:65" s="1" customFormat="1" ht="18">
      <c r="B278" s="30"/>
      <c r="D278" s="144" t="s">
        <v>156</v>
      </c>
      <c r="F278" s="145" t="s">
        <v>378</v>
      </c>
      <c r="I278" s="146"/>
      <c r="L278" s="30"/>
      <c r="M278" s="147"/>
      <c r="T278" s="54"/>
      <c r="AT278" s="15" t="s">
        <v>156</v>
      </c>
      <c r="AU278" s="15" t="s">
        <v>87</v>
      </c>
    </row>
    <row r="279" spans="2:65" s="1" customFormat="1" ht="33" customHeight="1">
      <c r="B279" s="30"/>
      <c r="C279" s="148" t="s">
        <v>277</v>
      </c>
      <c r="D279" s="148" t="s">
        <v>157</v>
      </c>
      <c r="E279" s="149" t="s">
        <v>572</v>
      </c>
      <c r="F279" s="150" t="s">
        <v>573</v>
      </c>
      <c r="G279" s="151" t="s">
        <v>299</v>
      </c>
      <c r="H279" s="152">
        <v>16</v>
      </c>
      <c r="I279" s="153"/>
      <c r="J279" s="154">
        <f>ROUND(I279*H279,2)</f>
        <v>0</v>
      </c>
      <c r="K279" s="150" t="s">
        <v>153</v>
      </c>
      <c r="L279" s="30"/>
      <c r="M279" s="155" t="s">
        <v>1</v>
      </c>
      <c r="N279" s="156" t="s">
        <v>42</v>
      </c>
      <c r="P279" s="140">
        <f>O279*H279</f>
        <v>0</v>
      </c>
      <c r="Q279" s="140">
        <v>0</v>
      </c>
      <c r="R279" s="140">
        <f>Q279*H279</f>
        <v>0</v>
      </c>
      <c r="S279" s="140">
        <v>5.0000000000000001E-3</v>
      </c>
      <c r="T279" s="141">
        <f>S279*H279</f>
        <v>0.08</v>
      </c>
      <c r="AR279" s="142" t="s">
        <v>155</v>
      </c>
      <c r="AT279" s="142" t="s">
        <v>157</v>
      </c>
      <c r="AU279" s="142" t="s">
        <v>87</v>
      </c>
      <c r="AY279" s="15" t="s">
        <v>146</v>
      </c>
      <c r="BE279" s="143">
        <f>IF(N279="základní",J279,0)</f>
        <v>0</v>
      </c>
      <c r="BF279" s="143">
        <f>IF(N279="snížená",J279,0)</f>
        <v>0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5" t="s">
        <v>85</v>
      </c>
      <c r="BK279" s="143">
        <f>ROUND(I279*H279,2)</f>
        <v>0</v>
      </c>
      <c r="BL279" s="15" t="s">
        <v>155</v>
      </c>
      <c r="BM279" s="142" t="s">
        <v>402</v>
      </c>
    </row>
    <row r="280" spans="2:65" s="1" customFormat="1" ht="18">
      <c r="B280" s="30"/>
      <c r="D280" s="144" t="s">
        <v>156</v>
      </c>
      <c r="F280" s="145" t="s">
        <v>573</v>
      </c>
      <c r="I280" s="146"/>
      <c r="L280" s="30"/>
      <c r="M280" s="147"/>
      <c r="T280" s="54"/>
      <c r="AT280" s="15" t="s">
        <v>156</v>
      </c>
      <c r="AU280" s="15" t="s">
        <v>87</v>
      </c>
    </row>
    <row r="281" spans="2:65" s="1" customFormat="1" ht="24.15" customHeight="1">
      <c r="B281" s="30"/>
      <c r="C281" s="148" t="s">
        <v>403</v>
      </c>
      <c r="D281" s="148" t="s">
        <v>157</v>
      </c>
      <c r="E281" s="149" t="s">
        <v>381</v>
      </c>
      <c r="F281" s="150" t="s">
        <v>382</v>
      </c>
      <c r="G281" s="151" t="s">
        <v>152</v>
      </c>
      <c r="H281" s="152">
        <v>5</v>
      </c>
      <c r="I281" s="153"/>
      <c r="J281" s="154">
        <f>ROUND(I281*H281,2)</f>
        <v>0</v>
      </c>
      <c r="K281" s="150" t="s">
        <v>153</v>
      </c>
      <c r="L281" s="30"/>
      <c r="M281" s="155" t="s">
        <v>1</v>
      </c>
      <c r="N281" s="156" t="s">
        <v>42</v>
      </c>
      <c r="P281" s="140">
        <f>O281*H281</f>
        <v>0</v>
      </c>
      <c r="Q281" s="140">
        <v>0</v>
      </c>
      <c r="R281" s="140">
        <f>Q281*H281</f>
        <v>0</v>
      </c>
      <c r="S281" s="140">
        <v>5.0000000000000002E-5</v>
      </c>
      <c r="T281" s="141">
        <f>S281*H281</f>
        <v>2.5000000000000001E-4</v>
      </c>
      <c r="AR281" s="142" t="s">
        <v>155</v>
      </c>
      <c r="AT281" s="142" t="s">
        <v>157</v>
      </c>
      <c r="AU281" s="142" t="s">
        <v>87</v>
      </c>
      <c r="AY281" s="15" t="s">
        <v>146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85</v>
      </c>
      <c r="BK281" s="143">
        <f>ROUND(I281*H281,2)</f>
        <v>0</v>
      </c>
      <c r="BL281" s="15" t="s">
        <v>155</v>
      </c>
      <c r="BM281" s="142" t="s">
        <v>406</v>
      </c>
    </row>
    <row r="282" spans="2:65" s="1" customFormat="1" ht="10">
      <c r="B282" s="30"/>
      <c r="D282" s="144" t="s">
        <v>156</v>
      </c>
      <c r="F282" s="145" t="s">
        <v>382</v>
      </c>
      <c r="I282" s="146"/>
      <c r="L282" s="30"/>
      <c r="M282" s="147"/>
      <c r="T282" s="54"/>
      <c r="AT282" s="15" t="s">
        <v>156</v>
      </c>
      <c r="AU282" s="15" t="s">
        <v>87</v>
      </c>
    </row>
    <row r="283" spans="2:65" s="1" customFormat="1" ht="24.15" customHeight="1">
      <c r="B283" s="30"/>
      <c r="C283" s="130" t="s">
        <v>279</v>
      </c>
      <c r="D283" s="130" t="s">
        <v>149</v>
      </c>
      <c r="E283" s="131" t="s">
        <v>384</v>
      </c>
      <c r="F283" s="132" t="s">
        <v>385</v>
      </c>
      <c r="G283" s="133" t="s">
        <v>152</v>
      </c>
      <c r="H283" s="134">
        <v>5</v>
      </c>
      <c r="I283" s="135"/>
      <c r="J283" s="136">
        <f>ROUND(I283*H283,2)</f>
        <v>0</v>
      </c>
      <c r="K283" s="132" t="s">
        <v>153</v>
      </c>
      <c r="L283" s="137"/>
      <c r="M283" s="138" t="s">
        <v>1</v>
      </c>
      <c r="N283" s="139" t="s">
        <v>42</v>
      </c>
      <c r="P283" s="140">
        <f>O283*H283</f>
        <v>0</v>
      </c>
      <c r="Q283" s="140">
        <v>4.0000000000000003E-5</v>
      </c>
      <c r="R283" s="140">
        <f>Q283*H283</f>
        <v>2.0000000000000001E-4</v>
      </c>
      <c r="S283" s="140">
        <v>0</v>
      </c>
      <c r="T283" s="141">
        <f>S283*H283</f>
        <v>0</v>
      </c>
      <c r="AR283" s="142" t="s">
        <v>154</v>
      </c>
      <c r="AT283" s="142" t="s">
        <v>149</v>
      </c>
      <c r="AU283" s="142" t="s">
        <v>87</v>
      </c>
      <c r="AY283" s="15" t="s">
        <v>146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5" t="s">
        <v>85</v>
      </c>
      <c r="BK283" s="143">
        <f>ROUND(I283*H283,2)</f>
        <v>0</v>
      </c>
      <c r="BL283" s="15" t="s">
        <v>155</v>
      </c>
      <c r="BM283" s="142" t="s">
        <v>409</v>
      </c>
    </row>
    <row r="284" spans="2:65" s="1" customFormat="1" ht="10">
      <c r="B284" s="30"/>
      <c r="D284" s="144" t="s">
        <v>156</v>
      </c>
      <c r="F284" s="145" t="s">
        <v>385</v>
      </c>
      <c r="I284" s="146"/>
      <c r="L284" s="30"/>
      <c r="M284" s="147"/>
      <c r="T284" s="54"/>
      <c r="AT284" s="15" t="s">
        <v>156</v>
      </c>
      <c r="AU284" s="15" t="s">
        <v>87</v>
      </c>
    </row>
    <row r="285" spans="2:65" s="1" customFormat="1" ht="24.15" customHeight="1">
      <c r="B285" s="30"/>
      <c r="C285" s="148" t="s">
        <v>410</v>
      </c>
      <c r="D285" s="148" t="s">
        <v>157</v>
      </c>
      <c r="E285" s="149" t="s">
        <v>388</v>
      </c>
      <c r="F285" s="150" t="s">
        <v>389</v>
      </c>
      <c r="G285" s="151" t="s">
        <v>152</v>
      </c>
      <c r="H285" s="152">
        <v>5</v>
      </c>
      <c r="I285" s="153"/>
      <c r="J285" s="154">
        <f>ROUND(I285*H285,2)</f>
        <v>0</v>
      </c>
      <c r="K285" s="150" t="s">
        <v>153</v>
      </c>
      <c r="L285" s="30"/>
      <c r="M285" s="155" t="s">
        <v>1</v>
      </c>
      <c r="N285" s="156" t="s">
        <v>42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155</v>
      </c>
      <c r="AT285" s="142" t="s">
        <v>157</v>
      </c>
      <c r="AU285" s="142" t="s">
        <v>87</v>
      </c>
      <c r="AY285" s="15" t="s">
        <v>146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5" t="s">
        <v>85</v>
      </c>
      <c r="BK285" s="143">
        <f>ROUND(I285*H285,2)</f>
        <v>0</v>
      </c>
      <c r="BL285" s="15" t="s">
        <v>155</v>
      </c>
      <c r="BM285" s="142" t="s">
        <v>413</v>
      </c>
    </row>
    <row r="286" spans="2:65" s="1" customFormat="1" ht="18">
      <c r="B286" s="30"/>
      <c r="D286" s="144" t="s">
        <v>156</v>
      </c>
      <c r="F286" s="145" t="s">
        <v>389</v>
      </c>
      <c r="I286" s="146"/>
      <c r="L286" s="30"/>
      <c r="M286" s="147"/>
      <c r="T286" s="54"/>
      <c r="AT286" s="15" t="s">
        <v>156</v>
      </c>
      <c r="AU286" s="15" t="s">
        <v>87</v>
      </c>
    </row>
    <row r="287" spans="2:65" s="1" customFormat="1" ht="16.5" customHeight="1">
      <c r="B287" s="30"/>
      <c r="C287" s="130" t="s">
        <v>280</v>
      </c>
      <c r="D287" s="130" t="s">
        <v>149</v>
      </c>
      <c r="E287" s="131" t="s">
        <v>391</v>
      </c>
      <c r="F287" s="132" t="s">
        <v>392</v>
      </c>
      <c r="G287" s="133" t="s">
        <v>393</v>
      </c>
      <c r="H287" s="134">
        <v>10</v>
      </c>
      <c r="I287" s="135"/>
      <c r="J287" s="136">
        <f>ROUND(I287*H287,2)</f>
        <v>0</v>
      </c>
      <c r="K287" s="132" t="s">
        <v>153</v>
      </c>
      <c r="L287" s="137"/>
      <c r="M287" s="138" t="s">
        <v>1</v>
      </c>
      <c r="N287" s="139" t="s">
        <v>42</v>
      </c>
      <c r="P287" s="140">
        <f>O287*H287</f>
        <v>0</v>
      </c>
      <c r="Q287" s="140">
        <v>1E-3</v>
      </c>
      <c r="R287" s="140">
        <f>Q287*H287</f>
        <v>0.01</v>
      </c>
      <c r="S287" s="140">
        <v>0</v>
      </c>
      <c r="T287" s="141">
        <f>S287*H287</f>
        <v>0</v>
      </c>
      <c r="AR287" s="142" t="s">
        <v>154</v>
      </c>
      <c r="AT287" s="142" t="s">
        <v>149</v>
      </c>
      <c r="AU287" s="142" t="s">
        <v>87</v>
      </c>
      <c r="AY287" s="15" t="s">
        <v>146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5" t="s">
        <v>85</v>
      </c>
      <c r="BK287" s="143">
        <f>ROUND(I287*H287,2)</f>
        <v>0</v>
      </c>
      <c r="BL287" s="15" t="s">
        <v>155</v>
      </c>
      <c r="BM287" s="142" t="s">
        <v>416</v>
      </c>
    </row>
    <row r="288" spans="2:65" s="1" customFormat="1" ht="10">
      <c r="B288" s="30"/>
      <c r="D288" s="144" t="s">
        <v>156</v>
      </c>
      <c r="F288" s="145" t="s">
        <v>392</v>
      </c>
      <c r="I288" s="146"/>
      <c r="L288" s="30"/>
      <c r="M288" s="147"/>
      <c r="T288" s="54"/>
      <c r="AT288" s="15" t="s">
        <v>156</v>
      </c>
      <c r="AU288" s="15" t="s">
        <v>87</v>
      </c>
    </row>
    <row r="289" spans="2:65" s="1" customFormat="1" ht="24.15" customHeight="1">
      <c r="B289" s="30"/>
      <c r="C289" s="130" t="s">
        <v>417</v>
      </c>
      <c r="D289" s="130" t="s">
        <v>149</v>
      </c>
      <c r="E289" s="131" t="s">
        <v>396</v>
      </c>
      <c r="F289" s="132" t="s">
        <v>397</v>
      </c>
      <c r="G289" s="133" t="s">
        <v>398</v>
      </c>
      <c r="H289" s="134">
        <v>7.0000000000000007E-2</v>
      </c>
      <c r="I289" s="135"/>
      <c r="J289" s="136">
        <f>ROUND(I289*H289,2)</f>
        <v>0</v>
      </c>
      <c r="K289" s="132" t="s">
        <v>153</v>
      </c>
      <c r="L289" s="137"/>
      <c r="M289" s="138" t="s">
        <v>1</v>
      </c>
      <c r="N289" s="139" t="s">
        <v>42</v>
      </c>
      <c r="P289" s="140">
        <f>O289*H289</f>
        <v>0</v>
      </c>
      <c r="Q289" s="140">
        <v>1</v>
      </c>
      <c r="R289" s="140">
        <f>Q289*H289</f>
        <v>7.0000000000000007E-2</v>
      </c>
      <c r="S289" s="140">
        <v>0</v>
      </c>
      <c r="T289" s="141">
        <f>S289*H289</f>
        <v>0</v>
      </c>
      <c r="AR289" s="142" t="s">
        <v>154</v>
      </c>
      <c r="AT289" s="142" t="s">
        <v>149</v>
      </c>
      <c r="AU289" s="142" t="s">
        <v>87</v>
      </c>
      <c r="AY289" s="15" t="s">
        <v>146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5" t="s">
        <v>85</v>
      </c>
      <c r="BK289" s="143">
        <f>ROUND(I289*H289,2)</f>
        <v>0</v>
      </c>
      <c r="BL289" s="15" t="s">
        <v>155</v>
      </c>
      <c r="BM289" s="142" t="s">
        <v>420</v>
      </c>
    </row>
    <row r="290" spans="2:65" s="1" customFormat="1" ht="10">
      <c r="B290" s="30"/>
      <c r="D290" s="144" t="s">
        <v>156</v>
      </c>
      <c r="F290" s="145" t="s">
        <v>397</v>
      </c>
      <c r="I290" s="146"/>
      <c r="L290" s="30"/>
      <c r="M290" s="147"/>
      <c r="T290" s="54"/>
      <c r="AT290" s="15" t="s">
        <v>156</v>
      </c>
      <c r="AU290" s="15" t="s">
        <v>87</v>
      </c>
    </row>
    <row r="291" spans="2:65" s="1" customFormat="1" ht="24.15" customHeight="1">
      <c r="B291" s="30"/>
      <c r="C291" s="130" t="s">
        <v>284</v>
      </c>
      <c r="D291" s="130" t="s">
        <v>149</v>
      </c>
      <c r="E291" s="131" t="s">
        <v>400</v>
      </c>
      <c r="F291" s="132" t="s">
        <v>401</v>
      </c>
      <c r="G291" s="133" t="s">
        <v>398</v>
      </c>
      <c r="H291" s="134">
        <v>0.03</v>
      </c>
      <c r="I291" s="135"/>
      <c r="J291" s="136">
        <f>ROUND(I291*H291,2)</f>
        <v>0</v>
      </c>
      <c r="K291" s="132" t="s">
        <v>153</v>
      </c>
      <c r="L291" s="137"/>
      <c r="M291" s="138" t="s">
        <v>1</v>
      </c>
      <c r="N291" s="139" t="s">
        <v>42</v>
      </c>
      <c r="P291" s="140">
        <f>O291*H291</f>
        <v>0</v>
      </c>
      <c r="Q291" s="140">
        <v>1</v>
      </c>
      <c r="R291" s="140">
        <f>Q291*H291</f>
        <v>0.03</v>
      </c>
      <c r="S291" s="140">
        <v>0</v>
      </c>
      <c r="T291" s="141">
        <f>S291*H291</f>
        <v>0</v>
      </c>
      <c r="AR291" s="142" t="s">
        <v>154</v>
      </c>
      <c r="AT291" s="142" t="s">
        <v>149</v>
      </c>
      <c r="AU291" s="142" t="s">
        <v>87</v>
      </c>
      <c r="AY291" s="15" t="s">
        <v>146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5" t="s">
        <v>85</v>
      </c>
      <c r="BK291" s="143">
        <f>ROUND(I291*H291,2)</f>
        <v>0</v>
      </c>
      <c r="BL291" s="15" t="s">
        <v>155</v>
      </c>
      <c r="BM291" s="142" t="s">
        <v>423</v>
      </c>
    </row>
    <row r="292" spans="2:65" s="1" customFormat="1" ht="10">
      <c r="B292" s="30"/>
      <c r="D292" s="144" t="s">
        <v>156</v>
      </c>
      <c r="F292" s="145" t="s">
        <v>401</v>
      </c>
      <c r="I292" s="146"/>
      <c r="L292" s="30"/>
      <c r="M292" s="147"/>
      <c r="T292" s="54"/>
      <c r="AT292" s="15" t="s">
        <v>156</v>
      </c>
      <c r="AU292" s="15" t="s">
        <v>87</v>
      </c>
    </row>
    <row r="293" spans="2:65" s="1" customFormat="1" ht="24.15" customHeight="1">
      <c r="B293" s="30"/>
      <c r="C293" s="148" t="s">
        <v>424</v>
      </c>
      <c r="D293" s="148" t="s">
        <v>157</v>
      </c>
      <c r="E293" s="149" t="s">
        <v>404</v>
      </c>
      <c r="F293" s="150" t="s">
        <v>405</v>
      </c>
      <c r="G293" s="151" t="s">
        <v>299</v>
      </c>
      <c r="H293" s="152">
        <v>32</v>
      </c>
      <c r="I293" s="153"/>
      <c r="J293" s="154">
        <f>ROUND(I293*H293,2)</f>
        <v>0</v>
      </c>
      <c r="K293" s="150" t="s">
        <v>153</v>
      </c>
      <c r="L293" s="30"/>
      <c r="M293" s="155" t="s">
        <v>1</v>
      </c>
      <c r="N293" s="156" t="s">
        <v>42</v>
      </c>
      <c r="P293" s="140">
        <f>O293*H293</f>
        <v>0</v>
      </c>
      <c r="Q293" s="140">
        <v>1.4999999999999999E-4</v>
      </c>
      <c r="R293" s="140">
        <f>Q293*H293</f>
        <v>4.7999999999999996E-3</v>
      </c>
      <c r="S293" s="140">
        <v>0</v>
      </c>
      <c r="T293" s="141">
        <f>S293*H293</f>
        <v>0</v>
      </c>
      <c r="AR293" s="142" t="s">
        <v>155</v>
      </c>
      <c r="AT293" s="142" t="s">
        <v>157</v>
      </c>
      <c r="AU293" s="142" t="s">
        <v>87</v>
      </c>
      <c r="AY293" s="15" t="s">
        <v>146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5" t="s">
        <v>85</v>
      </c>
      <c r="BK293" s="143">
        <f>ROUND(I293*H293,2)</f>
        <v>0</v>
      </c>
      <c r="BL293" s="15" t="s">
        <v>155</v>
      </c>
      <c r="BM293" s="142" t="s">
        <v>428</v>
      </c>
    </row>
    <row r="294" spans="2:65" s="1" customFormat="1" ht="18">
      <c r="B294" s="30"/>
      <c r="D294" s="144" t="s">
        <v>156</v>
      </c>
      <c r="F294" s="145" t="s">
        <v>405</v>
      </c>
      <c r="I294" s="146"/>
      <c r="L294" s="30"/>
      <c r="M294" s="147"/>
      <c r="T294" s="54"/>
      <c r="AT294" s="15" t="s">
        <v>156</v>
      </c>
      <c r="AU294" s="15" t="s">
        <v>87</v>
      </c>
    </row>
    <row r="295" spans="2:65" s="1" customFormat="1" ht="24.15" customHeight="1">
      <c r="B295" s="30"/>
      <c r="C295" s="148" t="s">
        <v>287</v>
      </c>
      <c r="D295" s="148" t="s">
        <v>157</v>
      </c>
      <c r="E295" s="149" t="s">
        <v>574</v>
      </c>
      <c r="F295" s="150" t="s">
        <v>575</v>
      </c>
      <c r="G295" s="151" t="s">
        <v>299</v>
      </c>
      <c r="H295" s="152">
        <v>16</v>
      </c>
      <c r="I295" s="153"/>
      <c r="J295" s="154">
        <f>ROUND(I295*H295,2)</f>
        <v>0</v>
      </c>
      <c r="K295" s="150" t="s">
        <v>153</v>
      </c>
      <c r="L295" s="30"/>
      <c r="M295" s="155" t="s">
        <v>1</v>
      </c>
      <c r="N295" s="156" t="s">
        <v>42</v>
      </c>
      <c r="P295" s="140">
        <f>O295*H295</f>
        <v>0</v>
      </c>
      <c r="Q295" s="140">
        <v>4.2000000000000002E-4</v>
      </c>
      <c r="R295" s="140">
        <f>Q295*H295</f>
        <v>6.7200000000000003E-3</v>
      </c>
      <c r="S295" s="140">
        <v>0</v>
      </c>
      <c r="T295" s="141">
        <f>S295*H295</f>
        <v>0</v>
      </c>
      <c r="AR295" s="142" t="s">
        <v>155</v>
      </c>
      <c r="AT295" s="142" t="s">
        <v>157</v>
      </c>
      <c r="AU295" s="142" t="s">
        <v>87</v>
      </c>
      <c r="AY295" s="15" t="s">
        <v>146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5" t="s">
        <v>85</v>
      </c>
      <c r="BK295" s="143">
        <f>ROUND(I295*H295,2)</f>
        <v>0</v>
      </c>
      <c r="BL295" s="15" t="s">
        <v>155</v>
      </c>
      <c r="BM295" s="142" t="s">
        <v>432</v>
      </c>
    </row>
    <row r="296" spans="2:65" s="1" customFormat="1" ht="18">
      <c r="B296" s="30"/>
      <c r="D296" s="144" t="s">
        <v>156</v>
      </c>
      <c r="F296" s="145" t="s">
        <v>575</v>
      </c>
      <c r="I296" s="146"/>
      <c r="L296" s="30"/>
      <c r="M296" s="147"/>
      <c r="T296" s="54"/>
      <c r="AT296" s="15" t="s">
        <v>156</v>
      </c>
      <c r="AU296" s="15" t="s">
        <v>87</v>
      </c>
    </row>
    <row r="297" spans="2:65" s="1" customFormat="1" ht="16.5" customHeight="1">
      <c r="B297" s="30"/>
      <c r="C297" s="148" t="s">
        <v>435</v>
      </c>
      <c r="D297" s="148" t="s">
        <v>157</v>
      </c>
      <c r="E297" s="149" t="s">
        <v>407</v>
      </c>
      <c r="F297" s="150" t="s">
        <v>408</v>
      </c>
      <c r="G297" s="151" t="s">
        <v>259</v>
      </c>
      <c r="H297" s="152">
        <v>6</v>
      </c>
      <c r="I297" s="153"/>
      <c r="J297" s="154">
        <f>ROUND(I297*H297,2)</f>
        <v>0</v>
      </c>
      <c r="K297" s="150" t="s">
        <v>153</v>
      </c>
      <c r="L297" s="30"/>
      <c r="M297" s="155" t="s">
        <v>1</v>
      </c>
      <c r="N297" s="156" t="s">
        <v>42</v>
      </c>
      <c r="P297" s="140">
        <f>O297*H297</f>
        <v>0</v>
      </c>
      <c r="Q297" s="140">
        <v>0</v>
      </c>
      <c r="R297" s="140">
        <f>Q297*H297</f>
        <v>0</v>
      </c>
      <c r="S297" s="140">
        <v>0</v>
      </c>
      <c r="T297" s="141">
        <f>S297*H297</f>
        <v>0</v>
      </c>
      <c r="AR297" s="142" t="s">
        <v>155</v>
      </c>
      <c r="AT297" s="142" t="s">
        <v>157</v>
      </c>
      <c r="AU297" s="142" t="s">
        <v>87</v>
      </c>
      <c r="AY297" s="15" t="s">
        <v>146</v>
      </c>
      <c r="BE297" s="143">
        <f>IF(N297="základní",J297,0)</f>
        <v>0</v>
      </c>
      <c r="BF297" s="143">
        <f>IF(N297="snížená",J297,0)</f>
        <v>0</v>
      </c>
      <c r="BG297" s="143">
        <f>IF(N297="zákl. přenesená",J297,0)</f>
        <v>0</v>
      </c>
      <c r="BH297" s="143">
        <f>IF(N297="sníž. přenesená",J297,0)</f>
        <v>0</v>
      </c>
      <c r="BI297" s="143">
        <f>IF(N297="nulová",J297,0)</f>
        <v>0</v>
      </c>
      <c r="BJ297" s="15" t="s">
        <v>85</v>
      </c>
      <c r="BK297" s="143">
        <f>ROUND(I297*H297,2)</f>
        <v>0</v>
      </c>
      <c r="BL297" s="15" t="s">
        <v>155</v>
      </c>
      <c r="BM297" s="142" t="s">
        <v>438</v>
      </c>
    </row>
    <row r="298" spans="2:65" s="1" customFormat="1" ht="10">
      <c r="B298" s="30"/>
      <c r="D298" s="144" t="s">
        <v>156</v>
      </c>
      <c r="F298" s="145" t="s">
        <v>408</v>
      </c>
      <c r="I298" s="146"/>
      <c r="L298" s="30"/>
      <c r="M298" s="147"/>
      <c r="T298" s="54"/>
      <c r="AT298" s="15" t="s">
        <v>156</v>
      </c>
      <c r="AU298" s="15" t="s">
        <v>87</v>
      </c>
    </row>
    <row r="299" spans="2:65" s="1" customFormat="1" ht="33" customHeight="1">
      <c r="B299" s="30"/>
      <c r="C299" s="148" t="s">
        <v>289</v>
      </c>
      <c r="D299" s="148" t="s">
        <v>157</v>
      </c>
      <c r="E299" s="149" t="s">
        <v>411</v>
      </c>
      <c r="F299" s="150" t="s">
        <v>412</v>
      </c>
      <c r="G299" s="151" t="s">
        <v>152</v>
      </c>
      <c r="H299" s="152">
        <v>6</v>
      </c>
      <c r="I299" s="153"/>
      <c r="J299" s="154">
        <f>ROUND(I299*H299,2)</f>
        <v>0</v>
      </c>
      <c r="K299" s="150" t="s">
        <v>153</v>
      </c>
      <c r="L299" s="30"/>
      <c r="M299" s="155" t="s">
        <v>1</v>
      </c>
      <c r="N299" s="156" t="s">
        <v>42</v>
      </c>
      <c r="P299" s="140">
        <f>O299*H299</f>
        <v>0</v>
      </c>
      <c r="Q299" s="140">
        <v>0</v>
      </c>
      <c r="R299" s="140">
        <f>Q299*H299</f>
        <v>0</v>
      </c>
      <c r="S299" s="140">
        <v>8.0000000000000002E-3</v>
      </c>
      <c r="T299" s="141">
        <f>S299*H299</f>
        <v>4.8000000000000001E-2</v>
      </c>
      <c r="AR299" s="142" t="s">
        <v>155</v>
      </c>
      <c r="AT299" s="142" t="s">
        <v>157</v>
      </c>
      <c r="AU299" s="142" t="s">
        <v>87</v>
      </c>
      <c r="AY299" s="15" t="s">
        <v>146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5" t="s">
        <v>85</v>
      </c>
      <c r="BK299" s="143">
        <f>ROUND(I299*H299,2)</f>
        <v>0</v>
      </c>
      <c r="BL299" s="15" t="s">
        <v>155</v>
      </c>
      <c r="BM299" s="142" t="s">
        <v>441</v>
      </c>
    </row>
    <row r="300" spans="2:65" s="1" customFormat="1" ht="18">
      <c r="B300" s="30"/>
      <c r="D300" s="144" t="s">
        <v>156</v>
      </c>
      <c r="F300" s="145" t="s">
        <v>412</v>
      </c>
      <c r="I300" s="146"/>
      <c r="L300" s="30"/>
      <c r="M300" s="147"/>
      <c r="T300" s="54"/>
      <c r="AT300" s="15" t="s">
        <v>156</v>
      </c>
      <c r="AU300" s="15" t="s">
        <v>87</v>
      </c>
    </row>
    <row r="301" spans="2:65" s="1" customFormat="1" ht="33" customHeight="1">
      <c r="B301" s="30"/>
      <c r="C301" s="148" t="s">
        <v>443</v>
      </c>
      <c r="D301" s="148" t="s">
        <v>157</v>
      </c>
      <c r="E301" s="149" t="s">
        <v>414</v>
      </c>
      <c r="F301" s="150" t="s">
        <v>415</v>
      </c>
      <c r="G301" s="151" t="s">
        <v>152</v>
      </c>
      <c r="H301" s="152">
        <v>2</v>
      </c>
      <c r="I301" s="153"/>
      <c r="J301" s="154">
        <f>ROUND(I301*H301,2)</f>
        <v>0</v>
      </c>
      <c r="K301" s="150" t="s">
        <v>153</v>
      </c>
      <c r="L301" s="30"/>
      <c r="M301" s="155" t="s">
        <v>1</v>
      </c>
      <c r="N301" s="156" t="s">
        <v>42</v>
      </c>
      <c r="P301" s="140">
        <f>O301*H301</f>
        <v>0</v>
      </c>
      <c r="Q301" s="140">
        <v>0</v>
      </c>
      <c r="R301" s="140">
        <f>Q301*H301</f>
        <v>0</v>
      </c>
      <c r="S301" s="140">
        <v>1.2E-2</v>
      </c>
      <c r="T301" s="141">
        <f>S301*H301</f>
        <v>2.4E-2</v>
      </c>
      <c r="AR301" s="142" t="s">
        <v>155</v>
      </c>
      <c r="AT301" s="142" t="s">
        <v>157</v>
      </c>
      <c r="AU301" s="142" t="s">
        <v>87</v>
      </c>
      <c r="AY301" s="15" t="s">
        <v>146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5" t="s">
        <v>85</v>
      </c>
      <c r="BK301" s="143">
        <f>ROUND(I301*H301,2)</f>
        <v>0</v>
      </c>
      <c r="BL301" s="15" t="s">
        <v>155</v>
      </c>
      <c r="BM301" s="142" t="s">
        <v>446</v>
      </c>
    </row>
    <row r="302" spans="2:65" s="1" customFormat="1" ht="18">
      <c r="B302" s="30"/>
      <c r="D302" s="144" t="s">
        <v>156</v>
      </c>
      <c r="F302" s="145" t="s">
        <v>415</v>
      </c>
      <c r="I302" s="146"/>
      <c r="L302" s="30"/>
      <c r="M302" s="147"/>
      <c r="T302" s="54"/>
      <c r="AT302" s="15" t="s">
        <v>156</v>
      </c>
      <c r="AU302" s="15" t="s">
        <v>87</v>
      </c>
    </row>
    <row r="303" spans="2:65" s="1" customFormat="1" ht="37.75" customHeight="1">
      <c r="B303" s="30"/>
      <c r="C303" s="148" t="s">
        <v>290</v>
      </c>
      <c r="D303" s="148" t="s">
        <v>157</v>
      </c>
      <c r="E303" s="149" t="s">
        <v>418</v>
      </c>
      <c r="F303" s="150" t="s">
        <v>419</v>
      </c>
      <c r="G303" s="151" t="s">
        <v>152</v>
      </c>
      <c r="H303" s="152">
        <v>1</v>
      </c>
      <c r="I303" s="153"/>
      <c r="J303" s="154">
        <f>ROUND(I303*H303,2)</f>
        <v>0</v>
      </c>
      <c r="K303" s="150" t="s">
        <v>153</v>
      </c>
      <c r="L303" s="30"/>
      <c r="M303" s="155" t="s">
        <v>1</v>
      </c>
      <c r="N303" s="156" t="s">
        <v>42</v>
      </c>
      <c r="P303" s="140">
        <f>O303*H303</f>
        <v>0</v>
      </c>
      <c r="Q303" s="140">
        <v>0</v>
      </c>
      <c r="R303" s="140">
        <f>Q303*H303</f>
        <v>0</v>
      </c>
      <c r="S303" s="140">
        <v>0.05</v>
      </c>
      <c r="T303" s="141">
        <f>S303*H303</f>
        <v>0.05</v>
      </c>
      <c r="AR303" s="142" t="s">
        <v>155</v>
      </c>
      <c r="AT303" s="142" t="s">
        <v>157</v>
      </c>
      <c r="AU303" s="142" t="s">
        <v>87</v>
      </c>
      <c r="AY303" s="15" t="s">
        <v>146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5" t="s">
        <v>85</v>
      </c>
      <c r="BK303" s="143">
        <f>ROUND(I303*H303,2)</f>
        <v>0</v>
      </c>
      <c r="BL303" s="15" t="s">
        <v>155</v>
      </c>
      <c r="BM303" s="142" t="s">
        <v>576</v>
      </c>
    </row>
    <row r="304" spans="2:65" s="1" customFormat="1" ht="18">
      <c r="B304" s="30"/>
      <c r="D304" s="144" t="s">
        <v>156</v>
      </c>
      <c r="F304" s="145" t="s">
        <v>419</v>
      </c>
      <c r="I304" s="146"/>
      <c r="L304" s="30"/>
      <c r="M304" s="147"/>
      <c r="T304" s="54"/>
      <c r="AT304" s="15" t="s">
        <v>156</v>
      </c>
      <c r="AU304" s="15" t="s">
        <v>87</v>
      </c>
    </row>
    <row r="305" spans="2:65" s="1" customFormat="1" ht="21.75" customHeight="1">
      <c r="B305" s="30"/>
      <c r="C305" s="130" t="s">
        <v>456</v>
      </c>
      <c r="D305" s="130" t="s">
        <v>149</v>
      </c>
      <c r="E305" s="131" t="s">
        <v>421</v>
      </c>
      <c r="F305" s="132" t="s">
        <v>422</v>
      </c>
      <c r="G305" s="133" t="s">
        <v>393</v>
      </c>
      <c r="H305" s="134">
        <v>12</v>
      </c>
      <c r="I305" s="135"/>
      <c r="J305" s="136">
        <f>ROUND(I305*H305,2)</f>
        <v>0</v>
      </c>
      <c r="K305" s="132" t="s">
        <v>153</v>
      </c>
      <c r="L305" s="137"/>
      <c r="M305" s="138" t="s">
        <v>1</v>
      </c>
      <c r="N305" s="139" t="s">
        <v>42</v>
      </c>
      <c r="P305" s="140">
        <f>O305*H305</f>
        <v>0</v>
      </c>
      <c r="Q305" s="140">
        <v>1E-3</v>
      </c>
      <c r="R305" s="140">
        <f>Q305*H305</f>
        <v>1.2E-2</v>
      </c>
      <c r="S305" s="140">
        <v>0</v>
      </c>
      <c r="T305" s="141">
        <f>S305*H305</f>
        <v>0</v>
      </c>
      <c r="AR305" s="142" t="s">
        <v>154</v>
      </c>
      <c r="AT305" s="142" t="s">
        <v>149</v>
      </c>
      <c r="AU305" s="142" t="s">
        <v>87</v>
      </c>
      <c r="AY305" s="15" t="s">
        <v>146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5" t="s">
        <v>85</v>
      </c>
      <c r="BK305" s="143">
        <f>ROUND(I305*H305,2)</f>
        <v>0</v>
      </c>
      <c r="BL305" s="15" t="s">
        <v>155</v>
      </c>
      <c r="BM305" s="142" t="s">
        <v>577</v>
      </c>
    </row>
    <row r="306" spans="2:65" s="1" customFormat="1" ht="10">
      <c r="B306" s="30"/>
      <c r="D306" s="144" t="s">
        <v>156</v>
      </c>
      <c r="F306" s="145" t="s">
        <v>422</v>
      </c>
      <c r="I306" s="146"/>
      <c r="L306" s="30"/>
      <c r="M306" s="147"/>
      <c r="T306" s="54"/>
      <c r="AT306" s="15" t="s">
        <v>156</v>
      </c>
      <c r="AU306" s="15" t="s">
        <v>87</v>
      </c>
    </row>
    <row r="307" spans="2:65" s="1" customFormat="1" ht="24.15" customHeight="1">
      <c r="B307" s="30"/>
      <c r="C307" s="148" t="s">
        <v>293</v>
      </c>
      <c r="D307" s="148" t="s">
        <v>157</v>
      </c>
      <c r="E307" s="149" t="s">
        <v>425</v>
      </c>
      <c r="F307" s="150" t="s">
        <v>426</v>
      </c>
      <c r="G307" s="151" t="s">
        <v>427</v>
      </c>
      <c r="H307" s="152">
        <v>87</v>
      </c>
      <c r="I307" s="153"/>
      <c r="J307" s="154">
        <f>ROUND(I307*H307,2)</f>
        <v>0</v>
      </c>
      <c r="K307" s="150" t="s">
        <v>153</v>
      </c>
      <c r="L307" s="30"/>
      <c r="M307" s="155" t="s">
        <v>1</v>
      </c>
      <c r="N307" s="156" t="s">
        <v>42</v>
      </c>
      <c r="P307" s="140">
        <f>O307*H307</f>
        <v>0</v>
      </c>
      <c r="Q307" s="140">
        <v>2.9E-4</v>
      </c>
      <c r="R307" s="140">
        <f>Q307*H307</f>
        <v>2.5229999999999999E-2</v>
      </c>
      <c r="S307" s="140">
        <v>0</v>
      </c>
      <c r="T307" s="141">
        <f>S307*H307</f>
        <v>0</v>
      </c>
      <c r="AR307" s="142" t="s">
        <v>155</v>
      </c>
      <c r="AT307" s="142" t="s">
        <v>157</v>
      </c>
      <c r="AU307" s="142" t="s">
        <v>87</v>
      </c>
      <c r="AY307" s="15" t="s">
        <v>146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5" t="s">
        <v>85</v>
      </c>
      <c r="BK307" s="143">
        <f>ROUND(I307*H307,2)</f>
        <v>0</v>
      </c>
      <c r="BL307" s="15" t="s">
        <v>155</v>
      </c>
      <c r="BM307" s="142" t="s">
        <v>578</v>
      </c>
    </row>
    <row r="308" spans="2:65" s="1" customFormat="1" ht="18">
      <c r="B308" s="30"/>
      <c r="D308" s="144" t="s">
        <v>156</v>
      </c>
      <c r="F308" s="145" t="s">
        <v>426</v>
      </c>
      <c r="I308" s="146"/>
      <c r="L308" s="30"/>
      <c r="M308" s="147"/>
      <c r="T308" s="54"/>
      <c r="AT308" s="15" t="s">
        <v>156</v>
      </c>
      <c r="AU308" s="15" t="s">
        <v>87</v>
      </c>
    </row>
    <row r="309" spans="2:65" s="12" customFormat="1" ht="10">
      <c r="B309" s="157"/>
      <c r="D309" s="144" t="s">
        <v>261</v>
      </c>
      <c r="E309" s="158" t="s">
        <v>1</v>
      </c>
      <c r="F309" s="159" t="s">
        <v>579</v>
      </c>
      <c r="H309" s="160">
        <v>87</v>
      </c>
      <c r="I309" s="161"/>
      <c r="L309" s="157"/>
      <c r="M309" s="162"/>
      <c r="T309" s="163"/>
      <c r="AT309" s="158" t="s">
        <v>261</v>
      </c>
      <c r="AU309" s="158" t="s">
        <v>87</v>
      </c>
      <c r="AV309" s="12" t="s">
        <v>87</v>
      </c>
      <c r="AW309" s="12" t="s">
        <v>33</v>
      </c>
      <c r="AX309" s="12" t="s">
        <v>77</v>
      </c>
      <c r="AY309" s="158" t="s">
        <v>146</v>
      </c>
    </row>
    <row r="310" spans="2:65" s="13" customFormat="1" ht="10">
      <c r="B310" s="164"/>
      <c r="D310" s="144" t="s">
        <v>261</v>
      </c>
      <c r="E310" s="165" t="s">
        <v>1</v>
      </c>
      <c r="F310" s="166" t="s">
        <v>263</v>
      </c>
      <c r="H310" s="167">
        <v>87</v>
      </c>
      <c r="I310" s="168"/>
      <c r="L310" s="164"/>
      <c r="M310" s="169"/>
      <c r="T310" s="170"/>
      <c r="AT310" s="165" t="s">
        <v>261</v>
      </c>
      <c r="AU310" s="165" t="s">
        <v>87</v>
      </c>
      <c r="AV310" s="13" t="s">
        <v>155</v>
      </c>
      <c r="AW310" s="13" t="s">
        <v>33</v>
      </c>
      <c r="AX310" s="13" t="s">
        <v>85</v>
      </c>
      <c r="AY310" s="165" t="s">
        <v>146</v>
      </c>
    </row>
    <row r="311" spans="2:65" s="1" customFormat="1" ht="16.5" customHeight="1">
      <c r="B311" s="30"/>
      <c r="C311" s="148" t="s">
        <v>465</v>
      </c>
      <c r="D311" s="148" t="s">
        <v>157</v>
      </c>
      <c r="E311" s="149" t="s">
        <v>430</v>
      </c>
      <c r="F311" s="150" t="s">
        <v>431</v>
      </c>
      <c r="G311" s="151" t="s">
        <v>163</v>
      </c>
      <c r="H311" s="152">
        <v>2</v>
      </c>
      <c r="I311" s="153"/>
      <c r="J311" s="154">
        <f>ROUND(I311*H311,2)</f>
        <v>0</v>
      </c>
      <c r="K311" s="150" t="s">
        <v>1</v>
      </c>
      <c r="L311" s="30"/>
      <c r="M311" s="155" t="s">
        <v>1</v>
      </c>
      <c r="N311" s="156" t="s">
        <v>42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155</v>
      </c>
      <c r="AT311" s="142" t="s">
        <v>157</v>
      </c>
      <c r="AU311" s="142" t="s">
        <v>87</v>
      </c>
      <c r="AY311" s="15" t="s">
        <v>146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5" t="s">
        <v>85</v>
      </c>
      <c r="BK311" s="143">
        <f>ROUND(I311*H311,2)</f>
        <v>0</v>
      </c>
      <c r="BL311" s="15" t="s">
        <v>155</v>
      </c>
      <c r="BM311" s="142" t="s">
        <v>580</v>
      </c>
    </row>
    <row r="312" spans="2:65" s="1" customFormat="1" ht="10">
      <c r="B312" s="30"/>
      <c r="D312" s="144" t="s">
        <v>156</v>
      </c>
      <c r="F312" s="145" t="s">
        <v>431</v>
      </c>
      <c r="I312" s="146"/>
      <c r="L312" s="30"/>
      <c r="M312" s="147"/>
      <c r="T312" s="54"/>
      <c r="AT312" s="15" t="s">
        <v>156</v>
      </c>
      <c r="AU312" s="15" t="s">
        <v>87</v>
      </c>
    </row>
    <row r="313" spans="2:65" s="11" customFormat="1" ht="22.75" customHeight="1">
      <c r="B313" s="118"/>
      <c r="D313" s="119" t="s">
        <v>76</v>
      </c>
      <c r="E313" s="128" t="s">
        <v>433</v>
      </c>
      <c r="F313" s="128" t="s">
        <v>434</v>
      </c>
      <c r="I313" s="121"/>
      <c r="J313" s="129">
        <f>BK313</f>
        <v>0</v>
      </c>
      <c r="L313" s="118"/>
      <c r="M313" s="123"/>
      <c r="P313" s="124">
        <f>SUM(P314:P323)</f>
        <v>0</v>
      </c>
      <c r="R313" s="124">
        <f>SUM(R314:R323)</f>
        <v>0</v>
      </c>
      <c r="T313" s="125">
        <f>SUM(T314:T323)</f>
        <v>0</v>
      </c>
      <c r="AR313" s="119" t="s">
        <v>85</v>
      </c>
      <c r="AT313" s="126" t="s">
        <v>76</v>
      </c>
      <c r="AU313" s="126" t="s">
        <v>85</v>
      </c>
      <c r="AY313" s="119" t="s">
        <v>146</v>
      </c>
      <c r="BK313" s="127">
        <f>SUM(BK314:BK323)</f>
        <v>0</v>
      </c>
    </row>
    <row r="314" spans="2:65" s="1" customFormat="1" ht="16.5" customHeight="1">
      <c r="B314" s="30"/>
      <c r="C314" s="130" t="s">
        <v>300</v>
      </c>
      <c r="D314" s="130" t="s">
        <v>149</v>
      </c>
      <c r="E314" s="131" t="s">
        <v>436</v>
      </c>
      <c r="F314" s="132" t="s">
        <v>437</v>
      </c>
      <c r="G314" s="133" t="s">
        <v>251</v>
      </c>
      <c r="H314" s="134">
        <v>1</v>
      </c>
      <c r="I314" s="135"/>
      <c r="J314" s="136">
        <f>ROUND(I314*H314,2)</f>
        <v>0</v>
      </c>
      <c r="K314" s="132" t="s">
        <v>1</v>
      </c>
      <c r="L314" s="137"/>
      <c r="M314" s="138" t="s">
        <v>1</v>
      </c>
      <c r="N314" s="139" t="s">
        <v>42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154</v>
      </c>
      <c r="AT314" s="142" t="s">
        <v>149</v>
      </c>
      <c r="AU314" s="142" t="s">
        <v>87</v>
      </c>
      <c r="AY314" s="15" t="s">
        <v>146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5" t="s">
        <v>85</v>
      </c>
      <c r="BK314" s="143">
        <f>ROUND(I314*H314,2)</f>
        <v>0</v>
      </c>
      <c r="BL314" s="15" t="s">
        <v>155</v>
      </c>
      <c r="BM314" s="142" t="s">
        <v>581</v>
      </c>
    </row>
    <row r="315" spans="2:65" s="1" customFormat="1" ht="10">
      <c r="B315" s="30"/>
      <c r="D315" s="144" t="s">
        <v>156</v>
      </c>
      <c r="F315" s="145" t="s">
        <v>437</v>
      </c>
      <c r="I315" s="146"/>
      <c r="L315" s="30"/>
      <c r="M315" s="147"/>
      <c r="T315" s="54"/>
      <c r="AT315" s="15" t="s">
        <v>156</v>
      </c>
      <c r="AU315" s="15" t="s">
        <v>87</v>
      </c>
    </row>
    <row r="316" spans="2:65" s="1" customFormat="1" ht="16.5" customHeight="1">
      <c r="B316" s="30"/>
      <c r="C316" s="148" t="s">
        <v>476</v>
      </c>
      <c r="D316" s="148" t="s">
        <v>157</v>
      </c>
      <c r="E316" s="149" t="s">
        <v>439</v>
      </c>
      <c r="F316" s="150" t="s">
        <v>440</v>
      </c>
      <c r="G316" s="151" t="s">
        <v>259</v>
      </c>
      <c r="H316" s="152">
        <v>1</v>
      </c>
      <c r="I316" s="153"/>
      <c r="J316" s="154">
        <f>ROUND(I316*H316,2)</f>
        <v>0</v>
      </c>
      <c r="K316" s="150" t="s">
        <v>153</v>
      </c>
      <c r="L316" s="30"/>
      <c r="M316" s="155" t="s">
        <v>1</v>
      </c>
      <c r="N316" s="156" t="s">
        <v>42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155</v>
      </c>
      <c r="AT316" s="142" t="s">
        <v>157</v>
      </c>
      <c r="AU316" s="142" t="s">
        <v>87</v>
      </c>
      <c r="AY316" s="15" t="s">
        <v>146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5" t="s">
        <v>85</v>
      </c>
      <c r="BK316" s="143">
        <f>ROUND(I316*H316,2)</f>
        <v>0</v>
      </c>
      <c r="BL316" s="15" t="s">
        <v>155</v>
      </c>
      <c r="BM316" s="142" t="s">
        <v>582</v>
      </c>
    </row>
    <row r="317" spans="2:65" s="1" customFormat="1" ht="10">
      <c r="B317" s="30"/>
      <c r="D317" s="144" t="s">
        <v>156</v>
      </c>
      <c r="F317" s="145" t="s">
        <v>440</v>
      </c>
      <c r="I317" s="146"/>
      <c r="L317" s="30"/>
      <c r="M317" s="147"/>
      <c r="T317" s="54"/>
      <c r="AT317" s="15" t="s">
        <v>156</v>
      </c>
      <c r="AU317" s="15" t="s">
        <v>87</v>
      </c>
    </row>
    <row r="318" spans="2:65" s="12" customFormat="1" ht="20">
      <c r="B318" s="157"/>
      <c r="D318" s="144" t="s">
        <v>261</v>
      </c>
      <c r="E318" s="158" t="s">
        <v>1</v>
      </c>
      <c r="F318" s="159" t="s">
        <v>535</v>
      </c>
      <c r="H318" s="160">
        <v>1</v>
      </c>
      <c r="I318" s="161"/>
      <c r="L318" s="157"/>
      <c r="M318" s="162"/>
      <c r="T318" s="163"/>
      <c r="AT318" s="158" t="s">
        <v>261</v>
      </c>
      <c r="AU318" s="158" t="s">
        <v>87</v>
      </c>
      <c r="AV318" s="12" t="s">
        <v>87</v>
      </c>
      <c r="AW318" s="12" t="s">
        <v>33</v>
      </c>
      <c r="AX318" s="12" t="s">
        <v>77</v>
      </c>
      <c r="AY318" s="158" t="s">
        <v>146</v>
      </c>
    </row>
    <row r="319" spans="2:65" s="13" customFormat="1" ht="10">
      <c r="B319" s="164"/>
      <c r="D319" s="144" t="s">
        <v>261</v>
      </c>
      <c r="E319" s="165" t="s">
        <v>1</v>
      </c>
      <c r="F319" s="166" t="s">
        <v>263</v>
      </c>
      <c r="H319" s="167">
        <v>1</v>
      </c>
      <c r="I319" s="168"/>
      <c r="L319" s="164"/>
      <c r="M319" s="169"/>
      <c r="T319" s="170"/>
      <c r="AT319" s="165" t="s">
        <v>261</v>
      </c>
      <c r="AU319" s="165" t="s">
        <v>87</v>
      </c>
      <c r="AV319" s="13" t="s">
        <v>155</v>
      </c>
      <c r="AW319" s="13" t="s">
        <v>33</v>
      </c>
      <c r="AX319" s="13" t="s">
        <v>85</v>
      </c>
      <c r="AY319" s="165" t="s">
        <v>146</v>
      </c>
    </row>
    <row r="320" spans="2:65" s="1" customFormat="1" ht="33" customHeight="1">
      <c r="B320" s="30"/>
      <c r="C320" s="148" t="s">
        <v>304</v>
      </c>
      <c r="D320" s="148" t="s">
        <v>157</v>
      </c>
      <c r="E320" s="149" t="s">
        <v>444</v>
      </c>
      <c r="F320" s="150" t="s">
        <v>445</v>
      </c>
      <c r="G320" s="151" t="s">
        <v>152</v>
      </c>
      <c r="H320" s="152">
        <v>1</v>
      </c>
      <c r="I320" s="153"/>
      <c r="J320" s="154">
        <f>ROUND(I320*H320,2)</f>
        <v>0</v>
      </c>
      <c r="K320" s="150" t="s">
        <v>153</v>
      </c>
      <c r="L320" s="30"/>
      <c r="M320" s="155" t="s">
        <v>1</v>
      </c>
      <c r="N320" s="156" t="s">
        <v>42</v>
      </c>
      <c r="P320" s="140">
        <f>O320*H320</f>
        <v>0</v>
      </c>
      <c r="Q320" s="140">
        <v>0</v>
      </c>
      <c r="R320" s="140">
        <f>Q320*H320</f>
        <v>0</v>
      </c>
      <c r="S320" s="140">
        <v>0</v>
      </c>
      <c r="T320" s="141">
        <f>S320*H320</f>
        <v>0</v>
      </c>
      <c r="AR320" s="142" t="s">
        <v>155</v>
      </c>
      <c r="AT320" s="142" t="s">
        <v>157</v>
      </c>
      <c r="AU320" s="142" t="s">
        <v>87</v>
      </c>
      <c r="AY320" s="15" t="s">
        <v>146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5" t="s">
        <v>85</v>
      </c>
      <c r="BK320" s="143">
        <f>ROUND(I320*H320,2)</f>
        <v>0</v>
      </c>
      <c r="BL320" s="15" t="s">
        <v>155</v>
      </c>
      <c r="BM320" s="142" t="s">
        <v>583</v>
      </c>
    </row>
    <row r="321" spans="2:65" s="1" customFormat="1" ht="18">
      <c r="B321" s="30"/>
      <c r="D321" s="144" t="s">
        <v>156</v>
      </c>
      <c r="F321" s="145" t="s">
        <v>445</v>
      </c>
      <c r="I321" s="146"/>
      <c r="L321" s="30"/>
      <c r="M321" s="147"/>
      <c r="T321" s="54"/>
      <c r="AT321" s="15" t="s">
        <v>156</v>
      </c>
      <c r="AU321" s="15" t="s">
        <v>87</v>
      </c>
    </row>
    <row r="322" spans="2:65" s="1" customFormat="1" ht="16.5" customHeight="1">
      <c r="B322" s="30"/>
      <c r="C322" s="148" t="s">
        <v>584</v>
      </c>
      <c r="D322" s="148" t="s">
        <v>157</v>
      </c>
      <c r="E322" s="149" t="s">
        <v>447</v>
      </c>
      <c r="F322" s="150" t="s">
        <v>448</v>
      </c>
      <c r="G322" s="151" t="s">
        <v>449</v>
      </c>
      <c r="H322" s="152">
        <v>1</v>
      </c>
      <c r="I322" s="153"/>
      <c r="J322" s="154">
        <f>ROUND(I322*H322,2)</f>
        <v>0</v>
      </c>
      <c r="K322" s="150" t="s">
        <v>153</v>
      </c>
      <c r="L322" s="30"/>
      <c r="M322" s="155" t="s">
        <v>1</v>
      </c>
      <c r="N322" s="156" t="s">
        <v>42</v>
      </c>
      <c r="P322" s="140">
        <f>O322*H322</f>
        <v>0</v>
      </c>
      <c r="Q322" s="140">
        <v>0</v>
      </c>
      <c r="R322" s="140">
        <f>Q322*H322</f>
        <v>0</v>
      </c>
      <c r="S322" s="140">
        <v>0</v>
      </c>
      <c r="T322" s="141">
        <f>S322*H322</f>
        <v>0</v>
      </c>
      <c r="AR322" s="142" t="s">
        <v>155</v>
      </c>
      <c r="AT322" s="142" t="s">
        <v>157</v>
      </c>
      <c r="AU322" s="142" t="s">
        <v>87</v>
      </c>
      <c r="AY322" s="15" t="s">
        <v>146</v>
      </c>
      <c r="BE322" s="143">
        <f>IF(N322="základní",J322,0)</f>
        <v>0</v>
      </c>
      <c r="BF322" s="143">
        <f>IF(N322="snížená",J322,0)</f>
        <v>0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5" t="s">
        <v>85</v>
      </c>
      <c r="BK322" s="143">
        <f>ROUND(I322*H322,2)</f>
        <v>0</v>
      </c>
      <c r="BL322" s="15" t="s">
        <v>155</v>
      </c>
      <c r="BM322" s="142" t="s">
        <v>585</v>
      </c>
    </row>
    <row r="323" spans="2:65" s="1" customFormat="1" ht="10">
      <c r="B323" s="30"/>
      <c r="D323" s="144" t="s">
        <v>156</v>
      </c>
      <c r="F323" s="145" t="s">
        <v>448</v>
      </c>
      <c r="I323" s="146"/>
      <c r="L323" s="30"/>
      <c r="M323" s="147"/>
      <c r="T323" s="54"/>
      <c r="AT323" s="15" t="s">
        <v>156</v>
      </c>
      <c r="AU323" s="15" t="s">
        <v>87</v>
      </c>
    </row>
    <row r="324" spans="2:65" s="11" customFormat="1" ht="25.9" customHeight="1">
      <c r="B324" s="118"/>
      <c r="D324" s="119" t="s">
        <v>76</v>
      </c>
      <c r="E324" s="120" t="s">
        <v>452</v>
      </c>
      <c r="F324" s="120" t="s">
        <v>453</v>
      </c>
      <c r="I324" s="121"/>
      <c r="J324" s="122">
        <f>BK324</f>
        <v>0</v>
      </c>
      <c r="L324" s="118"/>
      <c r="M324" s="123"/>
      <c r="P324" s="124">
        <f>SUM(P325:P334)</f>
        <v>0</v>
      </c>
      <c r="R324" s="124">
        <f>SUM(R325:R334)</f>
        <v>0</v>
      </c>
      <c r="T324" s="125">
        <f>SUM(T325:T334)</f>
        <v>0</v>
      </c>
      <c r="AR324" s="119" t="s">
        <v>167</v>
      </c>
      <c r="AT324" s="126" t="s">
        <v>76</v>
      </c>
      <c r="AU324" s="126" t="s">
        <v>77</v>
      </c>
      <c r="AY324" s="119" t="s">
        <v>146</v>
      </c>
      <c r="BK324" s="127">
        <f>SUM(BK325:BK334)</f>
        <v>0</v>
      </c>
    </row>
    <row r="325" spans="2:65" s="1" customFormat="1" ht="16.5" customHeight="1">
      <c r="B325" s="30"/>
      <c r="C325" s="148" t="s">
        <v>307</v>
      </c>
      <c r="D325" s="148" t="s">
        <v>157</v>
      </c>
      <c r="E325" s="149" t="s">
        <v>457</v>
      </c>
      <c r="F325" s="150" t="s">
        <v>458</v>
      </c>
      <c r="G325" s="151" t="s">
        <v>449</v>
      </c>
      <c r="H325" s="152">
        <v>1</v>
      </c>
      <c r="I325" s="153"/>
      <c r="J325" s="154">
        <f>ROUND(I325*H325,2)</f>
        <v>0</v>
      </c>
      <c r="K325" s="150" t="s">
        <v>153</v>
      </c>
      <c r="L325" s="30"/>
      <c r="M325" s="155" t="s">
        <v>1</v>
      </c>
      <c r="N325" s="156" t="s">
        <v>42</v>
      </c>
      <c r="P325" s="140">
        <f>O325*H325</f>
        <v>0</v>
      </c>
      <c r="Q325" s="140">
        <v>0</v>
      </c>
      <c r="R325" s="140">
        <f>Q325*H325</f>
        <v>0</v>
      </c>
      <c r="S325" s="140">
        <v>0</v>
      </c>
      <c r="T325" s="141">
        <f>S325*H325</f>
        <v>0</v>
      </c>
      <c r="AR325" s="142" t="s">
        <v>155</v>
      </c>
      <c r="AT325" s="142" t="s">
        <v>157</v>
      </c>
      <c r="AU325" s="142" t="s">
        <v>85</v>
      </c>
      <c r="AY325" s="15" t="s">
        <v>146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5" t="s">
        <v>85</v>
      </c>
      <c r="BK325" s="143">
        <f>ROUND(I325*H325,2)</f>
        <v>0</v>
      </c>
      <c r="BL325" s="15" t="s">
        <v>155</v>
      </c>
      <c r="BM325" s="142" t="s">
        <v>586</v>
      </c>
    </row>
    <row r="326" spans="2:65" s="1" customFormat="1" ht="10">
      <c r="B326" s="30"/>
      <c r="D326" s="144" t="s">
        <v>156</v>
      </c>
      <c r="F326" s="145" t="s">
        <v>458</v>
      </c>
      <c r="I326" s="146"/>
      <c r="L326" s="30"/>
      <c r="M326" s="147"/>
      <c r="T326" s="54"/>
      <c r="AT326" s="15" t="s">
        <v>156</v>
      </c>
      <c r="AU326" s="15" t="s">
        <v>85</v>
      </c>
    </row>
    <row r="327" spans="2:65" s="1" customFormat="1" ht="16.5" customHeight="1">
      <c r="B327" s="30"/>
      <c r="C327" s="148" t="s">
        <v>587</v>
      </c>
      <c r="D327" s="148" t="s">
        <v>157</v>
      </c>
      <c r="E327" s="149" t="s">
        <v>460</v>
      </c>
      <c r="F327" s="150" t="s">
        <v>461</v>
      </c>
      <c r="G327" s="151" t="s">
        <v>449</v>
      </c>
      <c r="H327" s="152">
        <v>1</v>
      </c>
      <c r="I327" s="153"/>
      <c r="J327" s="154">
        <f>ROUND(I327*H327,2)</f>
        <v>0</v>
      </c>
      <c r="K327" s="150" t="s">
        <v>153</v>
      </c>
      <c r="L327" s="30"/>
      <c r="M327" s="155" t="s">
        <v>1</v>
      </c>
      <c r="N327" s="156" t="s">
        <v>42</v>
      </c>
      <c r="P327" s="140">
        <f>O327*H327</f>
        <v>0</v>
      </c>
      <c r="Q327" s="140">
        <v>0</v>
      </c>
      <c r="R327" s="140">
        <f>Q327*H327</f>
        <v>0</v>
      </c>
      <c r="S327" s="140">
        <v>0</v>
      </c>
      <c r="T327" s="141">
        <f>S327*H327</f>
        <v>0</v>
      </c>
      <c r="AR327" s="142" t="s">
        <v>155</v>
      </c>
      <c r="AT327" s="142" t="s">
        <v>157</v>
      </c>
      <c r="AU327" s="142" t="s">
        <v>85</v>
      </c>
      <c r="AY327" s="15" t="s">
        <v>146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5" t="s">
        <v>85</v>
      </c>
      <c r="BK327" s="143">
        <f>ROUND(I327*H327,2)</f>
        <v>0</v>
      </c>
      <c r="BL327" s="15" t="s">
        <v>155</v>
      </c>
      <c r="BM327" s="142" t="s">
        <v>588</v>
      </c>
    </row>
    <row r="328" spans="2:65" s="1" customFormat="1" ht="10">
      <c r="B328" s="30"/>
      <c r="D328" s="144" t="s">
        <v>156</v>
      </c>
      <c r="F328" s="145" t="s">
        <v>461</v>
      </c>
      <c r="I328" s="146"/>
      <c r="L328" s="30"/>
      <c r="M328" s="147"/>
      <c r="T328" s="54"/>
      <c r="AT328" s="15" t="s">
        <v>156</v>
      </c>
      <c r="AU328" s="15" t="s">
        <v>85</v>
      </c>
    </row>
    <row r="329" spans="2:65" s="1" customFormat="1" ht="16.5" customHeight="1">
      <c r="B329" s="30"/>
      <c r="C329" s="148" t="s">
        <v>311</v>
      </c>
      <c r="D329" s="148" t="s">
        <v>157</v>
      </c>
      <c r="E329" s="149" t="s">
        <v>466</v>
      </c>
      <c r="F329" s="150" t="s">
        <v>467</v>
      </c>
      <c r="G329" s="151" t="s">
        <v>449</v>
      </c>
      <c r="H329" s="152">
        <v>1</v>
      </c>
      <c r="I329" s="153"/>
      <c r="J329" s="154">
        <f>ROUND(I329*H329,2)</f>
        <v>0</v>
      </c>
      <c r="K329" s="150" t="s">
        <v>153</v>
      </c>
      <c r="L329" s="30"/>
      <c r="M329" s="155" t="s">
        <v>1</v>
      </c>
      <c r="N329" s="156" t="s">
        <v>42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155</v>
      </c>
      <c r="AT329" s="142" t="s">
        <v>157</v>
      </c>
      <c r="AU329" s="142" t="s">
        <v>85</v>
      </c>
      <c r="AY329" s="15" t="s">
        <v>146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5" t="s">
        <v>85</v>
      </c>
      <c r="BK329" s="143">
        <f>ROUND(I329*H329,2)</f>
        <v>0</v>
      </c>
      <c r="BL329" s="15" t="s">
        <v>155</v>
      </c>
      <c r="BM329" s="142" t="s">
        <v>589</v>
      </c>
    </row>
    <row r="330" spans="2:65" s="1" customFormat="1" ht="10">
      <c r="B330" s="30"/>
      <c r="D330" s="144" t="s">
        <v>156</v>
      </c>
      <c r="F330" s="145" t="s">
        <v>467</v>
      </c>
      <c r="I330" s="146"/>
      <c r="L330" s="30"/>
      <c r="M330" s="147"/>
      <c r="T330" s="54"/>
      <c r="AT330" s="15" t="s">
        <v>156</v>
      </c>
      <c r="AU330" s="15" t="s">
        <v>85</v>
      </c>
    </row>
    <row r="331" spans="2:65" s="1" customFormat="1" ht="16.5" customHeight="1">
      <c r="B331" s="30"/>
      <c r="C331" s="148" t="s">
        <v>590</v>
      </c>
      <c r="D331" s="148" t="s">
        <v>157</v>
      </c>
      <c r="E331" s="149" t="s">
        <v>471</v>
      </c>
      <c r="F331" s="150" t="s">
        <v>472</v>
      </c>
      <c r="G331" s="151" t="s">
        <v>449</v>
      </c>
      <c r="H331" s="152">
        <v>1</v>
      </c>
      <c r="I331" s="153"/>
      <c r="J331" s="154">
        <f>ROUND(I331*H331,2)</f>
        <v>0</v>
      </c>
      <c r="K331" s="150" t="s">
        <v>153</v>
      </c>
      <c r="L331" s="30"/>
      <c r="M331" s="155" t="s">
        <v>1</v>
      </c>
      <c r="N331" s="156" t="s">
        <v>42</v>
      </c>
      <c r="P331" s="140">
        <f>O331*H331</f>
        <v>0</v>
      </c>
      <c r="Q331" s="140">
        <v>0</v>
      </c>
      <c r="R331" s="140">
        <f>Q331*H331</f>
        <v>0</v>
      </c>
      <c r="S331" s="140">
        <v>0</v>
      </c>
      <c r="T331" s="141">
        <f>S331*H331</f>
        <v>0</v>
      </c>
      <c r="AR331" s="142" t="s">
        <v>155</v>
      </c>
      <c r="AT331" s="142" t="s">
        <v>157</v>
      </c>
      <c r="AU331" s="142" t="s">
        <v>85</v>
      </c>
      <c r="AY331" s="15" t="s">
        <v>146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5" t="s">
        <v>85</v>
      </c>
      <c r="BK331" s="143">
        <f>ROUND(I331*H331,2)</f>
        <v>0</v>
      </c>
      <c r="BL331" s="15" t="s">
        <v>155</v>
      </c>
      <c r="BM331" s="142" t="s">
        <v>591</v>
      </c>
    </row>
    <row r="332" spans="2:65" s="1" customFormat="1" ht="10">
      <c r="B332" s="30"/>
      <c r="D332" s="144" t="s">
        <v>156</v>
      </c>
      <c r="F332" s="145" t="s">
        <v>472</v>
      </c>
      <c r="I332" s="146"/>
      <c r="L332" s="30"/>
      <c r="M332" s="147"/>
      <c r="T332" s="54"/>
      <c r="AT332" s="15" t="s">
        <v>156</v>
      </c>
      <c r="AU332" s="15" t="s">
        <v>85</v>
      </c>
    </row>
    <row r="333" spans="2:65" s="1" customFormat="1" ht="16.5" customHeight="1">
      <c r="B333" s="30"/>
      <c r="C333" s="148" t="s">
        <v>314</v>
      </c>
      <c r="D333" s="148" t="s">
        <v>157</v>
      </c>
      <c r="E333" s="149" t="s">
        <v>477</v>
      </c>
      <c r="F333" s="150" t="s">
        <v>478</v>
      </c>
      <c r="G333" s="151" t="s">
        <v>449</v>
      </c>
      <c r="H333" s="152">
        <v>1</v>
      </c>
      <c r="I333" s="153"/>
      <c r="J333" s="154">
        <f>ROUND(I333*H333,2)</f>
        <v>0</v>
      </c>
      <c r="K333" s="150" t="s">
        <v>153</v>
      </c>
      <c r="L333" s="30"/>
      <c r="M333" s="155" t="s">
        <v>1</v>
      </c>
      <c r="N333" s="156" t="s">
        <v>42</v>
      </c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AR333" s="142" t="s">
        <v>155</v>
      </c>
      <c r="AT333" s="142" t="s">
        <v>157</v>
      </c>
      <c r="AU333" s="142" t="s">
        <v>85</v>
      </c>
      <c r="AY333" s="15" t="s">
        <v>146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5" t="s">
        <v>85</v>
      </c>
      <c r="BK333" s="143">
        <f>ROUND(I333*H333,2)</f>
        <v>0</v>
      </c>
      <c r="BL333" s="15" t="s">
        <v>155</v>
      </c>
      <c r="BM333" s="142" t="s">
        <v>592</v>
      </c>
    </row>
    <row r="334" spans="2:65" s="1" customFormat="1" ht="10">
      <c r="B334" s="30"/>
      <c r="D334" s="144" t="s">
        <v>156</v>
      </c>
      <c r="F334" s="145" t="s">
        <v>478</v>
      </c>
      <c r="I334" s="146"/>
      <c r="L334" s="30"/>
      <c r="M334" s="171"/>
      <c r="N334" s="172"/>
      <c r="O334" s="172"/>
      <c r="P334" s="172"/>
      <c r="Q334" s="172"/>
      <c r="R334" s="172"/>
      <c r="S334" s="172"/>
      <c r="T334" s="173"/>
      <c r="AT334" s="15" t="s">
        <v>156</v>
      </c>
      <c r="AU334" s="15" t="s">
        <v>85</v>
      </c>
    </row>
    <row r="335" spans="2:65" s="1" customFormat="1" ht="7" customHeight="1">
      <c r="B335" s="42"/>
      <c r="C335" s="43"/>
      <c r="D335" s="43"/>
      <c r="E335" s="43"/>
      <c r="F335" s="43"/>
      <c r="G335" s="43"/>
      <c r="H335" s="43"/>
      <c r="I335" s="43"/>
      <c r="J335" s="43"/>
      <c r="K335" s="43"/>
      <c r="L335" s="30"/>
    </row>
  </sheetData>
  <sheetProtection algorithmName="SHA-512" hashValue="HbhskwNEbX+KymkdpyBvYRWhD+B+Tyw01Lc+8ovp/UzAoPjJWNOf3IQlQzTQMJAlMiqqGc5UIBJCJ+9cfmAgJQ==" saltValue="SsRXTJqSC5II0HFLxHvWzAHwkBg8fPibZ2OJadE1qaTjN8yC9DxfONwh98wVGaNGmJVawI+5iNkvrKJBHSSuNA==" spinCount="100000" sheet="1" objects="1" scenarios="1" formatColumns="0" formatRows="0" autoFilter="0"/>
  <autoFilter ref="C121:K334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95"/>
  <sheetViews>
    <sheetView showGridLines="0" workbookViewId="0"/>
  </sheetViews>
  <sheetFormatPr defaultRowHeight="13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5" t="s">
        <v>105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5" customHeight="1">
      <c r="B4" s="18"/>
      <c r="D4" s="19" t="s">
        <v>112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2" t="str">
        <f>'Rekapitulace stavby'!K6</f>
        <v>Doplnění docházkového systému ve vybraných budovách v obvodu OŘ Ostrava</v>
      </c>
      <c r="F7" s="213"/>
      <c r="G7" s="213"/>
      <c r="H7" s="213"/>
      <c r="L7" s="18"/>
    </row>
    <row r="8" spans="2:46" s="1" customFormat="1" ht="12" customHeight="1">
      <c r="B8" s="30"/>
      <c r="D8" s="25" t="s">
        <v>113</v>
      </c>
      <c r="L8" s="30"/>
    </row>
    <row r="9" spans="2:46" s="1" customFormat="1" ht="16.5" customHeight="1">
      <c r="B9" s="30"/>
      <c r="E9" s="174" t="s">
        <v>593</v>
      </c>
      <c r="F9" s="214"/>
      <c r="G9" s="214"/>
      <c r="H9" s="214"/>
      <c r="L9" s="30"/>
    </row>
    <row r="10" spans="2:46" s="1" customFormat="1" ht="10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115</v>
      </c>
      <c r="I12" s="25" t="s">
        <v>22</v>
      </c>
      <c r="J12" s="50">
        <f>'Rekapitulace stavby'!AN8</f>
        <v>0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>70994234</v>
      </c>
      <c r="L14" s="30"/>
    </row>
    <row r="15" spans="2:46" s="1" customFormat="1" ht="18" customHeight="1">
      <c r="B15" s="30"/>
      <c r="E15" s="23" t="str">
        <f>IF('Rekapitulace stavby'!E11="","",'Rekapitulace stavby'!E11)</f>
        <v>Správa železnic, státní organizace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5" t="str">
        <f>'Rekapitulace stavby'!E14</f>
        <v>Vyplň údaj</v>
      </c>
      <c r="F18" s="196"/>
      <c r="G18" s="196"/>
      <c r="H18" s="196"/>
      <c r="I18" s="25" t="s">
        <v>27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24</v>
      </c>
      <c r="J20" s="23" t="str">
        <f>IF('Rekapitulace stavby'!AN16="","",'Rekapitulace stavby'!AN16)</f>
        <v>61974731</v>
      </c>
      <c r="L20" s="30"/>
    </row>
    <row r="21" spans="2:12" s="1" customFormat="1" ht="18" customHeight="1">
      <c r="B21" s="30"/>
      <c r="E21" s="23" t="str">
        <f>IF('Rekapitulace stavby'!E17="","",'Rekapitulace stavby'!E17)</f>
        <v>Trade FIDES, a.s.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>Ing. Jakub Martiník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1" t="s">
        <v>1</v>
      </c>
      <c r="F27" s="201"/>
      <c r="G27" s="201"/>
      <c r="H27" s="201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customHeight="1">
      <c r="B30" s="30"/>
      <c r="D30" s="88" t="s">
        <v>37</v>
      </c>
      <c r="J30" s="64">
        <f>ROUND(J121,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ROUND((SUM(BE121:BE294)),  2)</f>
        <v>0</v>
      </c>
      <c r="I33" s="90">
        <v>0.21</v>
      </c>
      <c r="J33" s="89">
        <f>ROUND(((SUM(BE121:BE294))*I33),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ROUND((SUM(BF121:BF294)),  2)</f>
        <v>0</v>
      </c>
      <c r="I34" s="90">
        <v>0.12</v>
      </c>
      <c r="J34" s="89">
        <f>ROUND(((SUM(BF121:BF294))*I34),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ROUND((SUM(BG121:BG294)),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ROUND((SUM(BH121:BH294)),  2)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ROUND((SUM(BI121:BI294)),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">
      <c r="B51" s="18"/>
      <c r="L51" s="18"/>
    </row>
    <row r="52" spans="2:12" ht="10">
      <c r="B52" s="18"/>
      <c r="L52" s="18"/>
    </row>
    <row r="53" spans="2:12" ht="10">
      <c r="B53" s="18"/>
      <c r="L53" s="18"/>
    </row>
    <row r="54" spans="2:12" ht="10">
      <c r="B54" s="18"/>
      <c r="L54" s="18"/>
    </row>
    <row r="55" spans="2:12" ht="10">
      <c r="B55" s="18"/>
      <c r="L55" s="18"/>
    </row>
    <row r="56" spans="2:12" ht="10">
      <c r="B56" s="18"/>
      <c r="L56" s="18"/>
    </row>
    <row r="57" spans="2:12" ht="10">
      <c r="B57" s="18"/>
      <c r="L57" s="18"/>
    </row>
    <row r="58" spans="2:12" ht="10">
      <c r="B58" s="18"/>
      <c r="L58" s="18"/>
    </row>
    <row r="59" spans="2:12" ht="10">
      <c r="B59" s="18"/>
      <c r="L59" s="18"/>
    </row>
    <row r="60" spans="2:12" ht="10">
      <c r="B60" s="18"/>
      <c r="L60" s="18"/>
    </row>
    <row r="61" spans="2:12" s="1" customFormat="1" ht="12.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">
      <c r="B62" s="18"/>
      <c r="L62" s="18"/>
    </row>
    <row r="63" spans="2:12" ht="10">
      <c r="B63" s="18"/>
      <c r="L63" s="18"/>
    </row>
    <row r="64" spans="2:12" ht="10">
      <c r="B64" s="18"/>
      <c r="L64" s="18"/>
    </row>
    <row r="65" spans="2:12" s="1" customFormat="1" ht="13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">
      <c r="B66" s="18"/>
      <c r="L66" s="18"/>
    </row>
    <row r="67" spans="2:12" ht="10">
      <c r="B67" s="18"/>
      <c r="L67" s="18"/>
    </row>
    <row r="68" spans="2:12" ht="10">
      <c r="B68" s="18"/>
      <c r="L68" s="18"/>
    </row>
    <row r="69" spans="2:12" ht="10">
      <c r="B69" s="18"/>
      <c r="L69" s="18"/>
    </row>
    <row r="70" spans="2:12" ht="10">
      <c r="B70" s="18"/>
      <c r="L70" s="18"/>
    </row>
    <row r="71" spans="2:12" ht="10">
      <c r="B71" s="18"/>
      <c r="L71" s="18"/>
    </row>
    <row r="72" spans="2:12" ht="10">
      <c r="B72" s="18"/>
      <c r="L72" s="18"/>
    </row>
    <row r="73" spans="2:12" ht="10">
      <c r="B73" s="18"/>
      <c r="L73" s="18"/>
    </row>
    <row r="74" spans="2:12" ht="10">
      <c r="B74" s="18"/>
      <c r="L74" s="18"/>
    </row>
    <row r="75" spans="2:12" ht="10">
      <c r="B75" s="18"/>
      <c r="L75" s="18"/>
    </row>
    <row r="76" spans="2:12" s="1" customFormat="1" ht="12.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116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2" t="str">
        <f>E7</f>
        <v>Doplnění docházkového systému ve vybraných budovách v obvodu OŘ Ostrava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113</v>
      </c>
      <c r="L86" s="30"/>
    </row>
    <row r="87" spans="2:47" s="1" customFormat="1" ht="16.5" customHeight="1">
      <c r="B87" s="30"/>
      <c r="E87" s="174" t="str">
        <f>E9</f>
        <v>SO07 - Zábřeh na Moravě –...</v>
      </c>
      <c r="F87" s="214"/>
      <c r="G87" s="214"/>
      <c r="H87" s="214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>
        <f>IF(J12="","",J12)</f>
        <v>0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23</v>
      </c>
      <c r="F91" s="23" t="str">
        <f>E15</f>
        <v>Správa železnic, státní organizace</v>
      </c>
      <c r="I91" s="25" t="s">
        <v>30</v>
      </c>
      <c r="J91" s="28" t="str">
        <f>E21</f>
        <v>Trade FIDES, a.s.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Ing. Jakub Martiník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119</v>
      </c>
      <c r="J96" s="64">
        <f>J121</f>
        <v>0</v>
      </c>
      <c r="L96" s="30"/>
      <c r="AU96" s="15" t="s">
        <v>120</v>
      </c>
    </row>
    <row r="97" spans="2:12" s="8" customFormat="1" ht="25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122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124</v>
      </c>
      <c r="E99" s="108"/>
      <c r="F99" s="108"/>
      <c r="G99" s="108"/>
      <c r="H99" s="108"/>
      <c r="I99" s="108"/>
      <c r="J99" s="109">
        <f>J200</f>
        <v>0</v>
      </c>
      <c r="L99" s="106"/>
    </row>
    <row r="100" spans="2:12" s="9" customFormat="1" ht="19.899999999999999" customHeight="1">
      <c r="B100" s="106"/>
      <c r="D100" s="107" t="s">
        <v>125</v>
      </c>
      <c r="E100" s="108"/>
      <c r="F100" s="108"/>
      <c r="G100" s="108"/>
      <c r="H100" s="108"/>
      <c r="I100" s="108"/>
      <c r="J100" s="109">
        <f>J273</f>
        <v>0</v>
      </c>
      <c r="L100" s="106"/>
    </row>
    <row r="101" spans="2:12" s="8" customFormat="1" ht="25" customHeight="1">
      <c r="B101" s="102"/>
      <c r="D101" s="103" t="s">
        <v>126</v>
      </c>
      <c r="E101" s="104"/>
      <c r="F101" s="104"/>
      <c r="G101" s="104"/>
      <c r="H101" s="104"/>
      <c r="I101" s="104"/>
      <c r="J101" s="105">
        <f>J284</f>
        <v>0</v>
      </c>
      <c r="L101" s="102"/>
    </row>
    <row r="102" spans="2:12" s="1" customFormat="1" ht="21.75" customHeight="1">
      <c r="B102" s="30"/>
      <c r="L102" s="30"/>
    </row>
    <row r="103" spans="2:12" s="1" customFormat="1" ht="7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7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5" customHeight="1">
      <c r="B108" s="30"/>
      <c r="C108" s="19" t="s">
        <v>131</v>
      </c>
      <c r="L108" s="30"/>
    </row>
    <row r="109" spans="2:12" s="1" customFormat="1" ht="7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26.25" customHeight="1">
      <c r="B111" s="30"/>
      <c r="E111" s="212" t="str">
        <f>E7</f>
        <v>Doplnění docházkového systému ve vybraných budovách v obvodu OŘ Ostrava</v>
      </c>
      <c r="F111" s="213"/>
      <c r="G111" s="213"/>
      <c r="H111" s="213"/>
      <c r="L111" s="30"/>
    </row>
    <row r="112" spans="2:12" s="1" customFormat="1" ht="12" customHeight="1">
      <c r="B112" s="30"/>
      <c r="C112" s="25" t="s">
        <v>113</v>
      </c>
      <c r="L112" s="30"/>
    </row>
    <row r="113" spans="2:65" s="1" customFormat="1" ht="16.5" customHeight="1">
      <c r="B113" s="30"/>
      <c r="E113" s="174" t="str">
        <f>E9</f>
        <v>SO07 - Zábřeh na Moravě –...</v>
      </c>
      <c r="F113" s="214"/>
      <c r="G113" s="214"/>
      <c r="H113" s="214"/>
      <c r="L113" s="30"/>
    </row>
    <row r="114" spans="2:65" s="1" customFormat="1" ht="7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 xml:space="preserve"> </v>
      </c>
      <c r="I115" s="25" t="s">
        <v>22</v>
      </c>
      <c r="J115" s="50">
        <f>IF(J12="","",J12)</f>
        <v>0</v>
      </c>
      <c r="L115" s="30"/>
    </row>
    <row r="116" spans="2:65" s="1" customFormat="1" ht="7" customHeight="1">
      <c r="B116" s="30"/>
      <c r="L116" s="30"/>
    </row>
    <row r="117" spans="2:65" s="1" customFormat="1" ht="15.15" customHeight="1">
      <c r="B117" s="30"/>
      <c r="C117" s="25" t="s">
        <v>23</v>
      </c>
      <c r="F117" s="23" t="str">
        <f>E15</f>
        <v>Správa železnic, státní organizace</v>
      </c>
      <c r="I117" s="25" t="s">
        <v>30</v>
      </c>
      <c r="J117" s="28" t="str">
        <f>E21</f>
        <v>Trade FIDES, a.s.</v>
      </c>
      <c r="L117" s="30"/>
    </row>
    <row r="118" spans="2:65" s="1" customFormat="1" ht="15.15" customHeight="1">
      <c r="B118" s="30"/>
      <c r="C118" s="25" t="s">
        <v>28</v>
      </c>
      <c r="F118" s="23" t="str">
        <f>IF(E18="","",E18)</f>
        <v>Vyplň údaj</v>
      </c>
      <c r="I118" s="25" t="s">
        <v>34</v>
      </c>
      <c r="J118" s="28" t="str">
        <f>E24</f>
        <v>Ing. Jakub Martiník</v>
      </c>
      <c r="L118" s="30"/>
    </row>
    <row r="119" spans="2:65" s="1" customFormat="1" ht="10.25" customHeight="1">
      <c r="B119" s="30"/>
      <c r="L119" s="30"/>
    </row>
    <row r="120" spans="2:65" s="10" customFormat="1" ht="29.25" customHeight="1">
      <c r="B120" s="110"/>
      <c r="C120" s="111" t="s">
        <v>132</v>
      </c>
      <c r="D120" s="112" t="s">
        <v>62</v>
      </c>
      <c r="E120" s="112" t="s">
        <v>58</v>
      </c>
      <c r="F120" s="112" t="s">
        <v>59</v>
      </c>
      <c r="G120" s="112" t="s">
        <v>133</v>
      </c>
      <c r="H120" s="112" t="s">
        <v>134</v>
      </c>
      <c r="I120" s="112" t="s">
        <v>135</v>
      </c>
      <c r="J120" s="112" t="s">
        <v>118</v>
      </c>
      <c r="K120" s="113" t="s">
        <v>136</v>
      </c>
      <c r="L120" s="110"/>
      <c r="M120" s="57" t="s">
        <v>1</v>
      </c>
      <c r="N120" s="58" t="s">
        <v>41</v>
      </c>
      <c r="O120" s="58" t="s">
        <v>137</v>
      </c>
      <c r="P120" s="58" t="s">
        <v>138</v>
      </c>
      <c r="Q120" s="58" t="s">
        <v>139</v>
      </c>
      <c r="R120" s="58" t="s">
        <v>140</v>
      </c>
      <c r="S120" s="58" t="s">
        <v>141</v>
      </c>
      <c r="T120" s="59" t="s">
        <v>142</v>
      </c>
    </row>
    <row r="121" spans="2:65" s="1" customFormat="1" ht="22.75" customHeight="1">
      <c r="B121" s="30"/>
      <c r="C121" s="62" t="s">
        <v>143</v>
      </c>
      <c r="J121" s="114">
        <f>BK121</f>
        <v>0</v>
      </c>
      <c r="L121" s="30"/>
      <c r="M121" s="60"/>
      <c r="N121" s="51"/>
      <c r="O121" s="51"/>
      <c r="P121" s="115">
        <f>P122+P284</f>
        <v>0</v>
      </c>
      <c r="Q121" s="51"/>
      <c r="R121" s="115">
        <f>R122+R284</f>
        <v>4.02E-2</v>
      </c>
      <c r="S121" s="51"/>
      <c r="T121" s="116">
        <f>T122+T284</f>
        <v>0.12809999999999999</v>
      </c>
      <c r="AT121" s="15" t="s">
        <v>76</v>
      </c>
      <c r="AU121" s="15" t="s">
        <v>120</v>
      </c>
      <c r="BK121" s="117">
        <f>BK122+BK284</f>
        <v>0</v>
      </c>
    </row>
    <row r="122" spans="2:65" s="11" customFormat="1" ht="25.9" customHeight="1">
      <c r="B122" s="118"/>
      <c r="D122" s="119" t="s">
        <v>76</v>
      </c>
      <c r="E122" s="120" t="s">
        <v>144</v>
      </c>
      <c r="F122" s="120" t="s">
        <v>145</v>
      </c>
      <c r="I122" s="121"/>
      <c r="J122" s="122">
        <f>BK122</f>
        <v>0</v>
      </c>
      <c r="L122" s="118"/>
      <c r="M122" s="123"/>
      <c r="P122" s="124">
        <f>P123+P200+P273</f>
        <v>0</v>
      </c>
      <c r="R122" s="124">
        <f>R123+R200+R273</f>
        <v>4.02E-2</v>
      </c>
      <c r="T122" s="125">
        <f>T123+T200+T273</f>
        <v>0.12809999999999999</v>
      </c>
      <c r="AR122" s="119" t="s">
        <v>87</v>
      </c>
      <c r="AT122" s="126" t="s">
        <v>76</v>
      </c>
      <c r="AU122" s="126" t="s">
        <v>77</v>
      </c>
      <c r="AY122" s="119" t="s">
        <v>146</v>
      </c>
      <c r="BK122" s="127">
        <f>BK123+BK200+BK273</f>
        <v>0</v>
      </c>
    </row>
    <row r="123" spans="2:65" s="11" customFormat="1" ht="22.75" customHeight="1">
      <c r="B123" s="118"/>
      <c r="D123" s="119" t="s">
        <v>76</v>
      </c>
      <c r="E123" s="128" t="s">
        <v>147</v>
      </c>
      <c r="F123" s="128" t="s">
        <v>148</v>
      </c>
      <c r="I123" s="121"/>
      <c r="J123" s="129">
        <f>BK123</f>
        <v>0</v>
      </c>
      <c r="L123" s="118"/>
      <c r="M123" s="123"/>
      <c r="P123" s="124">
        <f>SUM(P124:P199)</f>
        <v>0</v>
      </c>
      <c r="R123" s="124">
        <f>SUM(R124:R199)</f>
        <v>1.133E-2</v>
      </c>
      <c r="T123" s="125">
        <f>SUM(T124:T199)</f>
        <v>0</v>
      </c>
      <c r="AR123" s="119" t="s">
        <v>85</v>
      </c>
      <c r="AT123" s="126" t="s">
        <v>76</v>
      </c>
      <c r="AU123" s="126" t="s">
        <v>85</v>
      </c>
      <c r="AY123" s="119" t="s">
        <v>146</v>
      </c>
      <c r="BK123" s="127">
        <f>SUM(BK124:BK199)</f>
        <v>0</v>
      </c>
    </row>
    <row r="124" spans="2:65" s="1" customFormat="1" ht="24.15" customHeight="1">
      <c r="B124" s="30"/>
      <c r="C124" s="130" t="s">
        <v>85</v>
      </c>
      <c r="D124" s="130" t="s">
        <v>149</v>
      </c>
      <c r="E124" s="131" t="s">
        <v>150</v>
      </c>
      <c r="F124" s="132" t="s">
        <v>151</v>
      </c>
      <c r="G124" s="133" t="s">
        <v>152</v>
      </c>
      <c r="H124" s="134">
        <v>1</v>
      </c>
      <c r="I124" s="135"/>
      <c r="J124" s="136">
        <f>ROUND(I124*H124,2)</f>
        <v>0</v>
      </c>
      <c r="K124" s="132" t="s">
        <v>153</v>
      </c>
      <c r="L124" s="137"/>
      <c r="M124" s="138" t="s">
        <v>1</v>
      </c>
      <c r="N124" s="139" t="s">
        <v>42</v>
      </c>
      <c r="P124" s="140">
        <f>O124*H124</f>
        <v>0</v>
      </c>
      <c r="Q124" s="140">
        <v>8.2000000000000007E-3</v>
      </c>
      <c r="R124" s="140">
        <f>Q124*H124</f>
        <v>8.2000000000000007E-3</v>
      </c>
      <c r="S124" s="140">
        <v>0</v>
      </c>
      <c r="T124" s="141">
        <f>S124*H124</f>
        <v>0</v>
      </c>
      <c r="AR124" s="142" t="s">
        <v>154</v>
      </c>
      <c r="AT124" s="142" t="s">
        <v>149</v>
      </c>
      <c r="AU124" s="142" t="s">
        <v>87</v>
      </c>
      <c r="AY124" s="15" t="s">
        <v>146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85</v>
      </c>
      <c r="BK124" s="143">
        <f>ROUND(I124*H124,2)</f>
        <v>0</v>
      </c>
      <c r="BL124" s="15" t="s">
        <v>155</v>
      </c>
      <c r="BM124" s="142" t="s">
        <v>87</v>
      </c>
    </row>
    <row r="125" spans="2:65" s="1" customFormat="1" ht="18">
      <c r="B125" s="30"/>
      <c r="D125" s="144" t="s">
        <v>156</v>
      </c>
      <c r="F125" s="145" t="s">
        <v>151</v>
      </c>
      <c r="I125" s="146"/>
      <c r="L125" s="30"/>
      <c r="M125" s="147"/>
      <c r="T125" s="54"/>
      <c r="AT125" s="15" t="s">
        <v>156</v>
      </c>
      <c r="AU125" s="15" t="s">
        <v>87</v>
      </c>
    </row>
    <row r="126" spans="2:65" s="1" customFormat="1" ht="24.15" customHeight="1">
      <c r="B126" s="30"/>
      <c r="C126" s="148" t="s">
        <v>87</v>
      </c>
      <c r="D126" s="148" t="s">
        <v>157</v>
      </c>
      <c r="E126" s="149" t="s">
        <v>158</v>
      </c>
      <c r="F126" s="150" t="s">
        <v>159</v>
      </c>
      <c r="G126" s="151" t="s">
        <v>152</v>
      </c>
      <c r="H126" s="152">
        <v>1</v>
      </c>
      <c r="I126" s="153"/>
      <c r="J126" s="154">
        <f>ROUND(I126*H126,2)</f>
        <v>0</v>
      </c>
      <c r="K126" s="150" t="s">
        <v>153</v>
      </c>
      <c r="L126" s="30"/>
      <c r="M126" s="155" t="s">
        <v>1</v>
      </c>
      <c r="N126" s="156" t="s">
        <v>42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155</v>
      </c>
      <c r="AT126" s="142" t="s">
        <v>157</v>
      </c>
      <c r="AU126" s="142" t="s">
        <v>87</v>
      </c>
      <c r="AY126" s="15" t="s">
        <v>146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85</v>
      </c>
      <c r="BK126" s="143">
        <f>ROUND(I126*H126,2)</f>
        <v>0</v>
      </c>
      <c r="BL126" s="15" t="s">
        <v>155</v>
      </c>
      <c r="BM126" s="142" t="s">
        <v>155</v>
      </c>
    </row>
    <row r="127" spans="2:65" s="1" customFormat="1" ht="10">
      <c r="B127" s="30"/>
      <c r="D127" s="144" t="s">
        <v>156</v>
      </c>
      <c r="F127" s="145" t="s">
        <v>159</v>
      </c>
      <c r="I127" s="146"/>
      <c r="L127" s="30"/>
      <c r="M127" s="147"/>
      <c r="T127" s="54"/>
      <c r="AT127" s="15" t="s">
        <v>156</v>
      </c>
      <c r="AU127" s="15" t="s">
        <v>87</v>
      </c>
    </row>
    <row r="128" spans="2:65" s="1" customFormat="1" ht="16.5" customHeight="1">
      <c r="B128" s="30"/>
      <c r="C128" s="130" t="s">
        <v>160</v>
      </c>
      <c r="D128" s="130" t="s">
        <v>149</v>
      </c>
      <c r="E128" s="131" t="s">
        <v>161</v>
      </c>
      <c r="F128" s="132" t="s">
        <v>162</v>
      </c>
      <c r="G128" s="133" t="s">
        <v>163</v>
      </c>
      <c r="H128" s="134">
        <v>1</v>
      </c>
      <c r="I128" s="135"/>
      <c r="J128" s="136">
        <f>ROUND(I128*H128,2)</f>
        <v>0</v>
      </c>
      <c r="K128" s="132" t="s">
        <v>1</v>
      </c>
      <c r="L128" s="137"/>
      <c r="M128" s="138" t="s">
        <v>1</v>
      </c>
      <c r="N128" s="139" t="s">
        <v>42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154</v>
      </c>
      <c r="AT128" s="142" t="s">
        <v>149</v>
      </c>
      <c r="AU128" s="142" t="s">
        <v>87</v>
      </c>
      <c r="AY128" s="15" t="s">
        <v>146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85</v>
      </c>
      <c r="BK128" s="143">
        <f>ROUND(I128*H128,2)</f>
        <v>0</v>
      </c>
      <c r="BL128" s="15" t="s">
        <v>155</v>
      </c>
      <c r="BM128" s="142" t="s">
        <v>164</v>
      </c>
    </row>
    <row r="129" spans="2:65" s="1" customFormat="1" ht="10">
      <c r="B129" s="30"/>
      <c r="D129" s="144" t="s">
        <v>156</v>
      </c>
      <c r="F129" s="145" t="s">
        <v>162</v>
      </c>
      <c r="I129" s="146"/>
      <c r="L129" s="30"/>
      <c r="M129" s="147"/>
      <c r="T129" s="54"/>
      <c r="AT129" s="15" t="s">
        <v>156</v>
      </c>
      <c r="AU129" s="15" t="s">
        <v>87</v>
      </c>
    </row>
    <row r="130" spans="2:65" s="1" customFormat="1" ht="16.5" customHeight="1">
      <c r="B130" s="30"/>
      <c r="C130" s="148" t="s">
        <v>155</v>
      </c>
      <c r="D130" s="148" t="s">
        <v>157</v>
      </c>
      <c r="E130" s="149" t="s">
        <v>165</v>
      </c>
      <c r="F130" s="150" t="s">
        <v>166</v>
      </c>
      <c r="G130" s="151" t="s">
        <v>152</v>
      </c>
      <c r="H130" s="152">
        <v>1</v>
      </c>
      <c r="I130" s="153"/>
      <c r="J130" s="154">
        <f>ROUND(I130*H130,2)</f>
        <v>0</v>
      </c>
      <c r="K130" s="150" t="s">
        <v>153</v>
      </c>
      <c r="L130" s="30"/>
      <c r="M130" s="155" t="s">
        <v>1</v>
      </c>
      <c r="N130" s="156" t="s">
        <v>42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155</v>
      </c>
      <c r="AT130" s="142" t="s">
        <v>157</v>
      </c>
      <c r="AU130" s="142" t="s">
        <v>87</v>
      </c>
      <c r="AY130" s="15" t="s">
        <v>146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85</v>
      </c>
      <c r="BK130" s="143">
        <f>ROUND(I130*H130,2)</f>
        <v>0</v>
      </c>
      <c r="BL130" s="15" t="s">
        <v>155</v>
      </c>
      <c r="BM130" s="142" t="s">
        <v>154</v>
      </c>
    </row>
    <row r="131" spans="2:65" s="1" customFormat="1" ht="10">
      <c r="B131" s="30"/>
      <c r="D131" s="144" t="s">
        <v>156</v>
      </c>
      <c r="F131" s="145" t="s">
        <v>166</v>
      </c>
      <c r="I131" s="146"/>
      <c r="L131" s="30"/>
      <c r="M131" s="147"/>
      <c r="T131" s="54"/>
      <c r="AT131" s="15" t="s">
        <v>156</v>
      </c>
      <c r="AU131" s="15" t="s">
        <v>87</v>
      </c>
    </row>
    <row r="132" spans="2:65" s="1" customFormat="1" ht="24.15" customHeight="1">
      <c r="B132" s="30"/>
      <c r="C132" s="130" t="s">
        <v>167</v>
      </c>
      <c r="D132" s="130" t="s">
        <v>149</v>
      </c>
      <c r="E132" s="131" t="s">
        <v>481</v>
      </c>
      <c r="F132" s="132" t="s">
        <v>482</v>
      </c>
      <c r="G132" s="133" t="s">
        <v>152</v>
      </c>
      <c r="H132" s="134">
        <v>1</v>
      </c>
      <c r="I132" s="135"/>
      <c r="J132" s="136">
        <f>ROUND(I132*H132,2)</f>
        <v>0</v>
      </c>
      <c r="K132" s="132" t="s">
        <v>1</v>
      </c>
      <c r="L132" s="137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154</v>
      </c>
      <c r="AT132" s="142" t="s">
        <v>149</v>
      </c>
      <c r="AU132" s="142" t="s">
        <v>87</v>
      </c>
      <c r="AY132" s="15" t="s">
        <v>146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85</v>
      </c>
      <c r="BK132" s="143">
        <f>ROUND(I132*H132,2)</f>
        <v>0</v>
      </c>
      <c r="BL132" s="15" t="s">
        <v>155</v>
      </c>
      <c r="BM132" s="142" t="s">
        <v>170</v>
      </c>
    </row>
    <row r="133" spans="2:65" s="1" customFormat="1" ht="18">
      <c r="B133" s="30"/>
      <c r="D133" s="144" t="s">
        <v>156</v>
      </c>
      <c r="F133" s="145" t="s">
        <v>482</v>
      </c>
      <c r="I133" s="146"/>
      <c r="L133" s="30"/>
      <c r="M133" s="147"/>
      <c r="T133" s="54"/>
      <c r="AT133" s="15" t="s">
        <v>156</v>
      </c>
      <c r="AU133" s="15" t="s">
        <v>87</v>
      </c>
    </row>
    <row r="134" spans="2:65" s="1" customFormat="1" ht="24.15" customHeight="1">
      <c r="B134" s="30"/>
      <c r="C134" s="148" t="s">
        <v>164</v>
      </c>
      <c r="D134" s="148" t="s">
        <v>157</v>
      </c>
      <c r="E134" s="149" t="s">
        <v>171</v>
      </c>
      <c r="F134" s="150" t="s">
        <v>172</v>
      </c>
      <c r="G134" s="151" t="s">
        <v>152</v>
      </c>
      <c r="H134" s="152">
        <v>1</v>
      </c>
      <c r="I134" s="153"/>
      <c r="J134" s="154">
        <f>ROUND(I134*H134,2)</f>
        <v>0</v>
      </c>
      <c r="K134" s="150" t="s">
        <v>153</v>
      </c>
      <c r="L134" s="30"/>
      <c r="M134" s="155" t="s">
        <v>1</v>
      </c>
      <c r="N134" s="156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155</v>
      </c>
      <c r="AT134" s="142" t="s">
        <v>157</v>
      </c>
      <c r="AU134" s="142" t="s">
        <v>87</v>
      </c>
      <c r="AY134" s="15" t="s">
        <v>146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85</v>
      </c>
      <c r="BK134" s="143">
        <f>ROUND(I134*H134,2)</f>
        <v>0</v>
      </c>
      <c r="BL134" s="15" t="s">
        <v>155</v>
      </c>
      <c r="BM134" s="142" t="s">
        <v>8</v>
      </c>
    </row>
    <row r="135" spans="2:65" s="1" customFormat="1" ht="10">
      <c r="B135" s="30"/>
      <c r="D135" s="144" t="s">
        <v>156</v>
      </c>
      <c r="F135" s="145" t="s">
        <v>172</v>
      </c>
      <c r="I135" s="146"/>
      <c r="L135" s="30"/>
      <c r="M135" s="147"/>
      <c r="T135" s="54"/>
      <c r="AT135" s="15" t="s">
        <v>156</v>
      </c>
      <c r="AU135" s="15" t="s">
        <v>87</v>
      </c>
    </row>
    <row r="136" spans="2:65" s="1" customFormat="1" ht="16.5" customHeight="1">
      <c r="B136" s="30"/>
      <c r="C136" s="130" t="s">
        <v>173</v>
      </c>
      <c r="D136" s="130" t="s">
        <v>149</v>
      </c>
      <c r="E136" s="131" t="s">
        <v>483</v>
      </c>
      <c r="F136" s="132" t="s">
        <v>484</v>
      </c>
      <c r="G136" s="133" t="s">
        <v>163</v>
      </c>
      <c r="H136" s="134">
        <v>1</v>
      </c>
      <c r="I136" s="135"/>
      <c r="J136" s="136">
        <f>ROUND(I136*H136,2)</f>
        <v>0</v>
      </c>
      <c r="K136" s="132" t="s">
        <v>1</v>
      </c>
      <c r="L136" s="137"/>
      <c r="M136" s="138" t="s">
        <v>1</v>
      </c>
      <c r="N136" s="139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154</v>
      </c>
      <c r="AT136" s="142" t="s">
        <v>149</v>
      </c>
      <c r="AU136" s="142" t="s">
        <v>87</v>
      </c>
      <c r="AY136" s="15" t="s">
        <v>146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85</v>
      </c>
      <c r="BK136" s="143">
        <f>ROUND(I136*H136,2)</f>
        <v>0</v>
      </c>
      <c r="BL136" s="15" t="s">
        <v>155</v>
      </c>
      <c r="BM136" s="142" t="s">
        <v>174</v>
      </c>
    </row>
    <row r="137" spans="2:65" s="1" customFormat="1" ht="10">
      <c r="B137" s="30"/>
      <c r="D137" s="144" t="s">
        <v>156</v>
      </c>
      <c r="F137" s="145" t="s">
        <v>484</v>
      </c>
      <c r="I137" s="146"/>
      <c r="L137" s="30"/>
      <c r="M137" s="147"/>
      <c r="T137" s="54"/>
      <c r="AT137" s="15" t="s">
        <v>156</v>
      </c>
      <c r="AU137" s="15" t="s">
        <v>87</v>
      </c>
    </row>
    <row r="138" spans="2:65" s="1" customFormat="1" ht="16.5" customHeight="1">
      <c r="B138" s="30"/>
      <c r="C138" s="148" t="s">
        <v>154</v>
      </c>
      <c r="D138" s="148" t="s">
        <v>157</v>
      </c>
      <c r="E138" s="149" t="s">
        <v>165</v>
      </c>
      <c r="F138" s="150" t="s">
        <v>166</v>
      </c>
      <c r="G138" s="151" t="s">
        <v>152</v>
      </c>
      <c r="H138" s="152">
        <v>1</v>
      </c>
      <c r="I138" s="153"/>
      <c r="J138" s="154">
        <f>ROUND(I138*H138,2)</f>
        <v>0</v>
      </c>
      <c r="K138" s="150" t="s">
        <v>153</v>
      </c>
      <c r="L138" s="30"/>
      <c r="M138" s="155" t="s">
        <v>1</v>
      </c>
      <c r="N138" s="156" t="s">
        <v>42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155</v>
      </c>
      <c r="AT138" s="142" t="s">
        <v>157</v>
      </c>
      <c r="AU138" s="142" t="s">
        <v>87</v>
      </c>
      <c r="AY138" s="15" t="s">
        <v>146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85</v>
      </c>
      <c r="BK138" s="143">
        <f>ROUND(I138*H138,2)</f>
        <v>0</v>
      </c>
      <c r="BL138" s="15" t="s">
        <v>155</v>
      </c>
      <c r="BM138" s="142" t="s">
        <v>175</v>
      </c>
    </row>
    <row r="139" spans="2:65" s="1" customFormat="1" ht="10">
      <c r="B139" s="30"/>
      <c r="D139" s="144" t="s">
        <v>156</v>
      </c>
      <c r="F139" s="145" t="s">
        <v>166</v>
      </c>
      <c r="I139" s="146"/>
      <c r="L139" s="30"/>
      <c r="M139" s="147"/>
      <c r="T139" s="54"/>
      <c r="AT139" s="15" t="s">
        <v>156</v>
      </c>
      <c r="AU139" s="15" t="s">
        <v>87</v>
      </c>
    </row>
    <row r="140" spans="2:65" s="1" customFormat="1" ht="16.5" customHeight="1">
      <c r="B140" s="30"/>
      <c r="C140" s="130" t="s">
        <v>176</v>
      </c>
      <c r="D140" s="130" t="s">
        <v>149</v>
      </c>
      <c r="E140" s="131" t="s">
        <v>177</v>
      </c>
      <c r="F140" s="132" t="s">
        <v>178</v>
      </c>
      <c r="G140" s="133" t="s">
        <v>152</v>
      </c>
      <c r="H140" s="134">
        <v>1</v>
      </c>
      <c r="I140" s="135"/>
      <c r="J140" s="136">
        <f>ROUND(I140*H140,2)</f>
        <v>0</v>
      </c>
      <c r="K140" s="132" t="s">
        <v>153</v>
      </c>
      <c r="L140" s="137"/>
      <c r="M140" s="138" t="s">
        <v>1</v>
      </c>
      <c r="N140" s="139" t="s">
        <v>42</v>
      </c>
      <c r="P140" s="140">
        <f>O140*H140</f>
        <v>0</v>
      </c>
      <c r="Q140" s="140">
        <v>6.0999999999999997E-4</v>
      </c>
      <c r="R140" s="140">
        <f>Q140*H140</f>
        <v>6.0999999999999997E-4</v>
      </c>
      <c r="S140" s="140">
        <v>0</v>
      </c>
      <c r="T140" s="141">
        <f>S140*H140</f>
        <v>0</v>
      </c>
      <c r="AR140" s="142" t="s">
        <v>154</v>
      </c>
      <c r="AT140" s="142" t="s">
        <v>149</v>
      </c>
      <c r="AU140" s="142" t="s">
        <v>87</v>
      </c>
      <c r="AY140" s="15" t="s">
        <v>146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85</v>
      </c>
      <c r="BK140" s="143">
        <f>ROUND(I140*H140,2)</f>
        <v>0</v>
      </c>
      <c r="BL140" s="15" t="s">
        <v>155</v>
      </c>
      <c r="BM140" s="142" t="s">
        <v>179</v>
      </c>
    </row>
    <row r="141" spans="2:65" s="1" customFormat="1" ht="10">
      <c r="B141" s="30"/>
      <c r="D141" s="144" t="s">
        <v>156</v>
      </c>
      <c r="F141" s="145" t="s">
        <v>178</v>
      </c>
      <c r="I141" s="146"/>
      <c r="L141" s="30"/>
      <c r="M141" s="147"/>
      <c r="T141" s="54"/>
      <c r="AT141" s="15" t="s">
        <v>156</v>
      </c>
      <c r="AU141" s="15" t="s">
        <v>87</v>
      </c>
    </row>
    <row r="142" spans="2:65" s="1" customFormat="1" ht="24.15" customHeight="1">
      <c r="B142" s="30"/>
      <c r="C142" s="148" t="s">
        <v>170</v>
      </c>
      <c r="D142" s="148" t="s">
        <v>157</v>
      </c>
      <c r="E142" s="149" t="s">
        <v>180</v>
      </c>
      <c r="F142" s="150" t="s">
        <v>181</v>
      </c>
      <c r="G142" s="151" t="s">
        <v>152</v>
      </c>
      <c r="H142" s="152">
        <v>1</v>
      </c>
      <c r="I142" s="153"/>
      <c r="J142" s="154">
        <f>ROUND(I142*H142,2)</f>
        <v>0</v>
      </c>
      <c r="K142" s="150" t="s">
        <v>153</v>
      </c>
      <c r="L142" s="30"/>
      <c r="M142" s="155" t="s">
        <v>1</v>
      </c>
      <c r="N142" s="156" t="s">
        <v>42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155</v>
      </c>
      <c r="AT142" s="142" t="s">
        <v>157</v>
      </c>
      <c r="AU142" s="142" t="s">
        <v>87</v>
      </c>
      <c r="AY142" s="15" t="s">
        <v>146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85</v>
      </c>
      <c r="BK142" s="143">
        <f>ROUND(I142*H142,2)</f>
        <v>0</v>
      </c>
      <c r="BL142" s="15" t="s">
        <v>155</v>
      </c>
      <c r="BM142" s="142" t="s">
        <v>182</v>
      </c>
    </row>
    <row r="143" spans="2:65" s="1" customFormat="1" ht="10">
      <c r="B143" s="30"/>
      <c r="D143" s="144" t="s">
        <v>156</v>
      </c>
      <c r="F143" s="145" t="s">
        <v>181</v>
      </c>
      <c r="I143" s="146"/>
      <c r="L143" s="30"/>
      <c r="M143" s="147"/>
      <c r="T143" s="54"/>
      <c r="AT143" s="15" t="s">
        <v>156</v>
      </c>
      <c r="AU143" s="15" t="s">
        <v>87</v>
      </c>
    </row>
    <row r="144" spans="2:65" s="1" customFormat="1" ht="24.15" customHeight="1">
      <c r="B144" s="30"/>
      <c r="C144" s="130" t="s">
        <v>183</v>
      </c>
      <c r="D144" s="130" t="s">
        <v>149</v>
      </c>
      <c r="E144" s="131" t="s">
        <v>184</v>
      </c>
      <c r="F144" s="132" t="s">
        <v>185</v>
      </c>
      <c r="G144" s="133" t="s">
        <v>152</v>
      </c>
      <c r="H144" s="134">
        <v>1</v>
      </c>
      <c r="I144" s="135"/>
      <c r="J144" s="136">
        <f>ROUND(I144*H144,2)</f>
        <v>0</v>
      </c>
      <c r="K144" s="132" t="s">
        <v>153</v>
      </c>
      <c r="L144" s="137"/>
      <c r="M144" s="138" t="s">
        <v>1</v>
      </c>
      <c r="N144" s="139" t="s">
        <v>42</v>
      </c>
      <c r="P144" s="140">
        <f>O144*H144</f>
        <v>0</v>
      </c>
      <c r="Q144" s="140">
        <v>5.0000000000000001E-4</v>
      </c>
      <c r="R144" s="140">
        <f>Q144*H144</f>
        <v>5.0000000000000001E-4</v>
      </c>
      <c r="S144" s="140">
        <v>0</v>
      </c>
      <c r="T144" s="141">
        <f>S144*H144</f>
        <v>0</v>
      </c>
      <c r="AR144" s="142" t="s">
        <v>154</v>
      </c>
      <c r="AT144" s="142" t="s">
        <v>149</v>
      </c>
      <c r="AU144" s="142" t="s">
        <v>87</v>
      </c>
      <c r="AY144" s="15" t="s">
        <v>146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85</v>
      </c>
      <c r="BK144" s="143">
        <f>ROUND(I144*H144,2)</f>
        <v>0</v>
      </c>
      <c r="BL144" s="15" t="s">
        <v>155</v>
      </c>
      <c r="BM144" s="142" t="s">
        <v>186</v>
      </c>
    </row>
    <row r="145" spans="2:65" s="1" customFormat="1" ht="18">
      <c r="B145" s="30"/>
      <c r="D145" s="144" t="s">
        <v>156</v>
      </c>
      <c r="F145" s="145" t="s">
        <v>185</v>
      </c>
      <c r="I145" s="146"/>
      <c r="L145" s="30"/>
      <c r="M145" s="147"/>
      <c r="T145" s="54"/>
      <c r="AT145" s="15" t="s">
        <v>156</v>
      </c>
      <c r="AU145" s="15" t="s">
        <v>87</v>
      </c>
    </row>
    <row r="146" spans="2:65" s="1" customFormat="1" ht="21.75" customHeight="1">
      <c r="B146" s="30"/>
      <c r="C146" s="148" t="s">
        <v>8</v>
      </c>
      <c r="D146" s="148" t="s">
        <v>157</v>
      </c>
      <c r="E146" s="149" t="s">
        <v>187</v>
      </c>
      <c r="F146" s="150" t="s">
        <v>188</v>
      </c>
      <c r="G146" s="151" t="s">
        <v>152</v>
      </c>
      <c r="H146" s="152">
        <v>1</v>
      </c>
      <c r="I146" s="153"/>
      <c r="J146" s="154">
        <f>ROUND(I146*H146,2)</f>
        <v>0</v>
      </c>
      <c r="K146" s="150" t="s">
        <v>153</v>
      </c>
      <c r="L146" s="30"/>
      <c r="M146" s="155" t="s">
        <v>1</v>
      </c>
      <c r="N146" s="156" t="s">
        <v>42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155</v>
      </c>
      <c r="AT146" s="142" t="s">
        <v>157</v>
      </c>
      <c r="AU146" s="142" t="s">
        <v>87</v>
      </c>
      <c r="AY146" s="15" t="s">
        <v>146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85</v>
      </c>
      <c r="BK146" s="143">
        <f>ROUND(I146*H146,2)</f>
        <v>0</v>
      </c>
      <c r="BL146" s="15" t="s">
        <v>155</v>
      </c>
      <c r="BM146" s="142" t="s">
        <v>189</v>
      </c>
    </row>
    <row r="147" spans="2:65" s="1" customFormat="1" ht="10">
      <c r="B147" s="30"/>
      <c r="D147" s="144" t="s">
        <v>156</v>
      </c>
      <c r="F147" s="145" t="s">
        <v>188</v>
      </c>
      <c r="I147" s="146"/>
      <c r="L147" s="30"/>
      <c r="M147" s="147"/>
      <c r="T147" s="54"/>
      <c r="AT147" s="15" t="s">
        <v>156</v>
      </c>
      <c r="AU147" s="15" t="s">
        <v>87</v>
      </c>
    </row>
    <row r="148" spans="2:65" s="1" customFormat="1" ht="16.5" customHeight="1">
      <c r="B148" s="30"/>
      <c r="C148" s="130" t="s">
        <v>190</v>
      </c>
      <c r="D148" s="130" t="s">
        <v>149</v>
      </c>
      <c r="E148" s="131" t="s">
        <v>485</v>
      </c>
      <c r="F148" s="132" t="s">
        <v>486</v>
      </c>
      <c r="G148" s="133" t="s">
        <v>152</v>
      </c>
      <c r="H148" s="134">
        <v>1</v>
      </c>
      <c r="I148" s="135"/>
      <c r="J148" s="136">
        <f>ROUND(I148*H148,2)</f>
        <v>0</v>
      </c>
      <c r="K148" s="132" t="s">
        <v>1</v>
      </c>
      <c r="L148" s="137"/>
      <c r="M148" s="138" t="s">
        <v>1</v>
      </c>
      <c r="N148" s="139" t="s">
        <v>42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154</v>
      </c>
      <c r="AT148" s="142" t="s">
        <v>149</v>
      </c>
      <c r="AU148" s="142" t="s">
        <v>87</v>
      </c>
      <c r="AY148" s="15" t="s">
        <v>146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85</v>
      </c>
      <c r="BK148" s="143">
        <f>ROUND(I148*H148,2)</f>
        <v>0</v>
      </c>
      <c r="BL148" s="15" t="s">
        <v>155</v>
      </c>
      <c r="BM148" s="142" t="s">
        <v>193</v>
      </c>
    </row>
    <row r="149" spans="2:65" s="1" customFormat="1" ht="10">
      <c r="B149" s="30"/>
      <c r="D149" s="144" t="s">
        <v>156</v>
      </c>
      <c r="F149" s="145" t="s">
        <v>486</v>
      </c>
      <c r="I149" s="146"/>
      <c r="L149" s="30"/>
      <c r="M149" s="147"/>
      <c r="T149" s="54"/>
      <c r="AT149" s="15" t="s">
        <v>156</v>
      </c>
      <c r="AU149" s="15" t="s">
        <v>87</v>
      </c>
    </row>
    <row r="150" spans="2:65" s="1" customFormat="1" ht="16.5" customHeight="1">
      <c r="B150" s="30"/>
      <c r="C150" s="148" t="s">
        <v>174</v>
      </c>
      <c r="D150" s="148" t="s">
        <v>157</v>
      </c>
      <c r="E150" s="149" t="s">
        <v>487</v>
      </c>
      <c r="F150" s="150" t="s">
        <v>488</v>
      </c>
      <c r="G150" s="151" t="s">
        <v>163</v>
      </c>
      <c r="H150" s="152">
        <v>1</v>
      </c>
      <c r="I150" s="153"/>
      <c r="J150" s="154">
        <f>ROUND(I150*H150,2)</f>
        <v>0</v>
      </c>
      <c r="K150" s="150" t="s">
        <v>1</v>
      </c>
      <c r="L150" s="30"/>
      <c r="M150" s="155" t="s">
        <v>1</v>
      </c>
      <c r="N150" s="156" t="s">
        <v>42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155</v>
      </c>
      <c r="AT150" s="142" t="s">
        <v>157</v>
      </c>
      <c r="AU150" s="142" t="s">
        <v>87</v>
      </c>
      <c r="AY150" s="15" t="s">
        <v>146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5" t="s">
        <v>85</v>
      </c>
      <c r="BK150" s="143">
        <f>ROUND(I150*H150,2)</f>
        <v>0</v>
      </c>
      <c r="BL150" s="15" t="s">
        <v>155</v>
      </c>
      <c r="BM150" s="142" t="s">
        <v>196</v>
      </c>
    </row>
    <row r="151" spans="2:65" s="1" customFormat="1" ht="10">
      <c r="B151" s="30"/>
      <c r="D151" s="144" t="s">
        <v>156</v>
      </c>
      <c r="F151" s="145" t="s">
        <v>488</v>
      </c>
      <c r="I151" s="146"/>
      <c r="L151" s="30"/>
      <c r="M151" s="147"/>
      <c r="T151" s="54"/>
      <c r="AT151" s="15" t="s">
        <v>156</v>
      </c>
      <c r="AU151" s="15" t="s">
        <v>87</v>
      </c>
    </row>
    <row r="152" spans="2:65" s="1" customFormat="1" ht="49" customHeight="1">
      <c r="B152" s="30"/>
      <c r="C152" s="130" t="s">
        <v>197</v>
      </c>
      <c r="D152" s="130" t="s">
        <v>149</v>
      </c>
      <c r="E152" s="131" t="s">
        <v>198</v>
      </c>
      <c r="F152" s="132" t="s">
        <v>199</v>
      </c>
      <c r="G152" s="133" t="s">
        <v>152</v>
      </c>
      <c r="H152" s="134">
        <v>1</v>
      </c>
      <c r="I152" s="135"/>
      <c r="J152" s="136">
        <f>ROUND(I152*H152,2)</f>
        <v>0</v>
      </c>
      <c r="K152" s="132" t="s">
        <v>153</v>
      </c>
      <c r="L152" s="137"/>
      <c r="M152" s="138" t="s">
        <v>1</v>
      </c>
      <c r="N152" s="139" t="s">
        <v>42</v>
      </c>
      <c r="P152" s="140">
        <f>O152*H152</f>
        <v>0</v>
      </c>
      <c r="Q152" s="140">
        <v>6.9999999999999999E-4</v>
      </c>
      <c r="R152" s="140">
        <f>Q152*H152</f>
        <v>6.9999999999999999E-4</v>
      </c>
      <c r="S152" s="140">
        <v>0</v>
      </c>
      <c r="T152" s="141">
        <f>S152*H152</f>
        <v>0</v>
      </c>
      <c r="AR152" s="142" t="s">
        <v>154</v>
      </c>
      <c r="AT152" s="142" t="s">
        <v>149</v>
      </c>
      <c r="AU152" s="142" t="s">
        <v>87</v>
      </c>
      <c r="AY152" s="15" t="s">
        <v>146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5" t="s">
        <v>85</v>
      </c>
      <c r="BK152" s="143">
        <f>ROUND(I152*H152,2)</f>
        <v>0</v>
      </c>
      <c r="BL152" s="15" t="s">
        <v>155</v>
      </c>
      <c r="BM152" s="142" t="s">
        <v>200</v>
      </c>
    </row>
    <row r="153" spans="2:65" s="1" customFormat="1" ht="27">
      <c r="B153" s="30"/>
      <c r="D153" s="144" t="s">
        <v>156</v>
      </c>
      <c r="F153" s="145" t="s">
        <v>199</v>
      </c>
      <c r="I153" s="146"/>
      <c r="L153" s="30"/>
      <c r="M153" s="147"/>
      <c r="T153" s="54"/>
      <c r="AT153" s="15" t="s">
        <v>156</v>
      </c>
      <c r="AU153" s="15" t="s">
        <v>87</v>
      </c>
    </row>
    <row r="154" spans="2:65" s="1" customFormat="1" ht="24.15" customHeight="1">
      <c r="B154" s="30"/>
      <c r="C154" s="148" t="s">
        <v>175</v>
      </c>
      <c r="D154" s="148" t="s">
        <v>157</v>
      </c>
      <c r="E154" s="149" t="s">
        <v>201</v>
      </c>
      <c r="F154" s="150" t="s">
        <v>202</v>
      </c>
      <c r="G154" s="151" t="s">
        <v>152</v>
      </c>
      <c r="H154" s="152">
        <v>1</v>
      </c>
      <c r="I154" s="153"/>
      <c r="J154" s="154">
        <f>ROUND(I154*H154,2)</f>
        <v>0</v>
      </c>
      <c r="K154" s="150" t="s">
        <v>153</v>
      </c>
      <c r="L154" s="30"/>
      <c r="M154" s="155" t="s">
        <v>1</v>
      </c>
      <c r="N154" s="156" t="s">
        <v>42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155</v>
      </c>
      <c r="AT154" s="142" t="s">
        <v>157</v>
      </c>
      <c r="AU154" s="142" t="s">
        <v>87</v>
      </c>
      <c r="AY154" s="15" t="s">
        <v>146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85</v>
      </c>
      <c r="BK154" s="143">
        <f>ROUND(I154*H154,2)</f>
        <v>0</v>
      </c>
      <c r="BL154" s="15" t="s">
        <v>155</v>
      </c>
      <c r="BM154" s="142" t="s">
        <v>203</v>
      </c>
    </row>
    <row r="155" spans="2:65" s="1" customFormat="1" ht="10">
      <c r="B155" s="30"/>
      <c r="D155" s="144" t="s">
        <v>156</v>
      </c>
      <c r="F155" s="145" t="s">
        <v>202</v>
      </c>
      <c r="I155" s="146"/>
      <c r="L155" s="30"/>
      <c r="M155" s="147"/>
      <c r="T155" s="54"/>
      <c r="AT155" s="15" t="s">
        <v>156</v>
      </c>
      <c r="AU155" s="15" t="s">
        <v>87</v>
      </c>
    </row>
    <row r="156" spans="2:65" s="1" customFormat="1" ht="16.5" customHeight="1">
      <c r="B156" s="30"/>
      <c r="C156" s="130" t="s">
        <v>204</v>
      </c>
      <c r="D156" s="130" t="s">
        <v>149</v>
      </c>
      <c r="E156" s="131" t="s">
        <v>205</v>
      </c>
      <c r="F156" s="132" t="s">
        <v>206</v>
      </c>
      <c r="G156" s="133" t="s">
        <v>152</v>
      </c>
      <c r="H156" s="134">
        <v>1</v>
      </c>
      <c r="I156" s="135"/>
      <c r="J156" s="136">
        <f>ROUND(I156*H156,2)</f>
        <v>0</v>
      </c>
      <c r="K156" s="132" t="s">
        <v>153</v>
      </c>
      <c r="L156" s="137"/>
      <c r="M156" s="138" t="s">
        <v>1</v>
      </c>
      <c r="N156" s="139" t="s">
        <v>42</v>
      </c>
      <c r="P156" s="140">
        <f>O156*H156</f>
        <v>0</v>
      </c>
      <c r="Q156" s="140">
        <v>2.0000000000000001E-4</v>
      </c>
      <c r="R156" s="140">
        <f>Q156*H156</f>
        <v>2.0000000000000001E-4</v>
      </c>
      <c r="S156" s="140">
        <v>0</v>
      </c>
      <c r="T156" s="141">
        <f>S156*H156</f>
        <v>0</v>
      </c>
      <c r="AR156" s="142" t="s">
        <v>154</v>
      </c>
      <c r="AT156" s="142" t="s">
        <v>149</v>
      </c>
      <c r="AU156" s="142" t="s">
        <v>87</v>
      </c>
      <c r="AY156" s="15" t="s">
        <v>146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85</v>
      </c>
      <c r="BK156" s="143">
        <f>ROUND(I156*H156,2)</f>
        <v>0</v>
      </c>
      <c r="BL156" s="15" t="s">
        <v>155</v>
      </c>
      <c r="BM156" s="142" t="s">
        <v>207</v>
      </c>
    </row>
    <row r="157" spans="2:65" s="1" customFormat="1" ht="10">
      <c r="B157" s="30"/>
      <c r="D157" s="144" t="s">
        <v>156</v>
      </c>
      <c r="F157" s="145" t="s">
        <v>206</v>
      </c>
      <c r="I157" s="146"/>
      <c r="L157" s="30"/>
      <c r="M157" s="147"/>
      <c r="T157" s="54"/>
      <c r="AT157" s="15" t="s">
        <v>156</v>
      </c>
      <c r="AU157" s="15" t="s">
        <v>87</v>
      </c>
    </row>
    <row r="158" spans="2:65" s="1" customFormat="1" ht="21.75" customHeight="1">
      <c r="B158" s="30"/>
      <c r="C158" s="148" t="s">
        <v>179</v>
      </c>
      <c r="D158" s="148" t="s">
        <v>157</v>
      </c>
      <c r="E158" s="149" t="s">
        <v>208</v>
      </c>
      <c r="F158" s="150" t="s">
        <v>209</v>
      </c>
      <c r="G158" s="151" t="s">
        <v>152</v>
      </c>
      <c r="H158" s="152">
        <v>1</v>
      </c>
      <c r="I158" s="153"/>
      <c r="J158" s="154">
        <f>ROUND(I158*H158,2)</f>
        <v>0</v>
      </c>
      <c r="K158" s="150" t="s">
        <v>153</v>
      </c>
      <c r="L158" s="30"/>
      <c r="M158" s="155" t="s">
        <v>1</v>
      </c>
      <c r="N158" s="156" t="s">
        <v>42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155</v>
      </c>
      <c r="AT158" s="142" t="s">
        <v>157</v>
      </c>
      <c r="AU158" s="142" t="s">
        <v>87</v>
      </c>
      <c r="AY158" s="15" t="s">
        <v>146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85</v>
      </c>
      <c r="BK158" s="143">
        <f>ROUND(I158*H158,2)</f>
        <v>0</v>
      </c>
      <c r="BL158" s="15" t="s">
        <v>155</v>
      </c>
      <c r="BM158" s="142" t="s">
        <v>210</v>
      </c>
    </row>
    <row r="159" spans="2:65" s="1" customFormat="1" ht="10">
      <c r="B159" s="30"/>
      <c r="D159" s="144" t="s">
        <v>156</v>
      </c>
      <c r="F159" s="145" t="s">
        <v>209</v>
      </c>
      <c r="I159" s="146"/>
      <c r="L159" s="30"/>
      <c r="M159" s="147"/>
      <c r="T159" s="54"/>
      <c r="AT159" s="15" t="s">
        <v>156</v>
      </c>
      <c r="AU159" s="15" t="s">
        <v>87</v>
      </c>
    </row>
    <row r="160" spans="2:65" s="1" customFormat="1" ht="21.75" customHeight="1">
      <c r="B160" s="30"/>
      <c r="C160" s="130" t="s">
        <v>211</v>
      </c>
      <c r="D160" s="130" t="s">
        <v>149</v>
      </c>
      <c r="E160" s="131" t="s">
        <v>489</v>
      </c>
      <c r="F160" s="132" t="s">
        <v>490</v>
      </c>
      <c r="G160" s="133" t="s">
        <v>152</v>
      </c>
      <c r="H160" s="134">
        <v>1</v>
      </c>
      <c r="I160" s="135"/>
      <c r="J160" s="136">
        <f>ROUND(I160*H160,2)</f>
        <v>0</v>
      </c>
      <c r="K160" s="132" t="s">
        <v>153</v>
      </c>
      <c r="L160" s="137"/>
      <c r="M160" s="138" t="s">
        <v>1</v>
      </c>
      <c r="N160" s="139" t="s">
        <v>42</v>
      </c>
      <c r="P160" s="140">
        <f>O160*H160</f>
        <v>0</v>
      </c>
      <c r="Q160" s="140">
        <v>5.0000000000000001E-4</v>
      </c>
      <c r="R160" s="140">
        <f>Q160*H160</f>
        <v>5.0000000000000001E-4</v>
      </c>
      <c r="S160" s="140">
        <v>0</v>
      </c>
      <c r="T160" s="141">
        <f>S160*H160</f>
        <v>0</v>
      </c>
      <c r="AR160" s="142" t="s">
        <v>154</v>
      </c>
      <c r="AT160" s="142" t="s">
        <v>149</v>
      </c>
      <c r="AU160" s="142" t="s">
        <v>87</v>
      </c>
      <c r="AY160" s="15" t="s">
        <v>146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85</v>
      </c>
      <c r="BK160" s="143">
        <f>ROUND(I160*H160,2)</f>
        <v>0</v>
      </c>
      <c r="BL160" s="15" t="s">
        <v>155</v>
      </c>
      <c r="BM160" s="142" t="s">
        <v>214</v>
      </c>
    </row>
    <row r="161" spans="2:65" s="1" customFormat="1" ht="10">
      <c r="B161" s="30"/>
      <c r="D161" s="144" t="s">
        <v>156</v>
      </c>
      <c r="F161" s="145" t="s">
        <v>490</v>
      </c>
      <c r="I161" s="146"/>
      <c r="L161" s="30"/>
      <c r="M161" s="147"/>
      <c r="T161" s="54"/>
      <c r="AT161" s="15" t="s">
        <v>156</v>
      </c>
      <c r="AU161" s="15" t="s">
        <v>87</v>
      </c>
    </row>
    <row r="162" spans="2:65" s="1" customFormat="1" ht="16.5" customHeight="1">
      <c r="B162" s="30"/>
      <c r="C162" s="148" t="s">
        <v>182</v>
      </c>
      <c r="D162" s="148" t="s">
        <v>157</v>
      </c>
      <c r="E162" s="149" t="s">
        <v>215</v>
      </c>
      <c r="F162" s="150" t="s">
        <v>216</v>
      </c>
      <c r="G162" s="151" t="s">
        <v>152</v>
      </c>
      <c r="H162" s="152">
        <v>1</v>
      </c>
      <c r="I162" s="153"/>
      <c r="J162" s="154">
        <f>ROUND(I162*H162,2)</f>
        <v>0</v>
      </c>
      <c r="K162" s="150" t="s">
        <v>153</v>
      </c>
      <c r="L162" s="30"/>
      <c r="M162" s="155" t="s">
        <v>1</v>
      </c>
      <c r="N162" s="156" t="s">
        <v>42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155</v>
      </c>
      <c r="AT162" s="142" t="s">
        <v>157</v>
      </c>
      <c r="AU162" s="142" t="s">
        <v>87</v>
      </c>
      <c r="AY162" s="15" t="s">
        <v>146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85</v>
      </c>
      <c r="BK162" s="143">
        <f>ROUND(I162*H162,2)</f>
        <v>0</v>
      </c>
      <c r="BL162" s="15" t="s">
        <v>155</v>
      </c>
      <c r="BM162" s="142" t="s">
        <v>217</v>
      </c>
    </row>
    <row r="163" spans="2:65" s="1" customFormat="1" ht="10">
      <c r="B163" s="30"/>
      <c r="D163" s="144" t="s">
        <v>156</v>
      </c>
      <c r="F163" s="145" t="s">
        <v>216</v>
      </c>
      <c r="I163" s="146"/>
      <c r="L163" s="30"/>
      <c r="M163" s="147"/>
      <c r="T163" s="54"/>
      <c r="AT163" s="15" t="s">
        <v>156</v>
      </c>
      <c r="AU163" s="15" t="s">
        <v>87</v>
      </c>
    </row>
    <row r="164" spans="2:65" s="1" customFormat="1" ht="16.5" customHeight="1">
      <c r="B164" s="30"/>
      <c r="C164" s="130" t="s">
        <v>7</v>
      </c>
      <c r="D164" s="130" t="s">
        <v>149</v>
      </c>
      <c r="E164" s="131" t="s">
        <v>218</v>
      </c>
      <c r="F164" s="132" t="s">
        <v>219</v>
      </c>
      <c r="G164" s="133" t="s">
        <v>152</v>
      </c>
      <c r="H164" s="134">
        <v>1</v>
      </c>
      <c r="I164" s="135"/>
      <c r="J164" s="136">
        <f>ROUND(I164*H164,2)</f>
        <v>0</v>
      </c>
      <c r="K164" s="132" t="s">
        <v>153</v>
      </c>
      <c r="L164" s="137"/>
      <c r="M164" s="138" t="s">
        <v>1</v>
      </c>
      <c r="N164" s="139" t="s">
        <v>42</v>
      </c>
      <c r="P164" s="140">
        <f>O164*H164</f>
        <v>0</v>
      </c>
      <c r="Q164" s="140">
        <v>4.0000000000000002E-4</v>
      </c>
      <c r="R164" s="140">
        <f>Q164*H164</f>
        <v>4.0000000000000002E-4</v>
      </c>
      <c r="S164" s="140">
        <v>0</v>
      </c>
      <c r="T164" s="141">
        <f>S164*H164</f>
        <v>0</v>
      </c>
      <c r="AR164" s="142" t="s">
        <v>154</v>
      </c>
      <c r="AT164" s="142" t="s">
        <v>149</v>
      </c>
      <c r="AU164" s="142" t="s">
        <v>87</v>
      </c>
      <c r="AY164" s="15" t="s">
        <v>146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5" t="s">
        <v>85</v>
      </c>
      <c r="BK164" s="143">
        <f>ROUND(I164*H164,2)</f>
        <v>0</v>
      </c>
      <c r="BL164" s="15" t="s">
        <v>155</v>
      </c>
      <c r="BM164" s="142" t="s">
        <v>220</v>
      </c>
    </row>
    <row r="165" spans="2:65" s="1" customFormat="1" ht="10">
      <c r="B165" s="30"/>
      <c r="D165" s="144" t="s">
        <v>156</v>
      </c>
      <c r="F165" s="145" t="s">
        <v>219</v>
      </c>
      <c r="I165" s="146"/>
      <c r="L165" s="30"/>
      <c r="M165" s="147"/>
      <c r="T165" s="54"/>
      <c r="AT165" s="15" t="s">
        <v>156</v>
      </c>
      <c r="AU165" s="15" t="s">
        <v>87</v>
      </c>
    </row>
    <row r="166" spans="2:65" s="1" customFormat="1" ht="16.5" customHeight="1">
      <c r="B166" s="30"/>
      <c r="C166" s="130" t="s">
        <v>186</v>
      </c>
      <c r="D166" s="130" t="s">
        <v>149</v>
      </c>
      <c r="E166" s="131" t="s">
        <v>221</v>
      </c>
      <c r="F166" s="132" t="s">
        <v>222</v>
      </c>
      <c r="G166" s="133" t="s">
        <v>152</v>
      </c>
      <c r="H166" s="134">
        <v>1</v>
      </c>
      <c r="I166" s="135"/>
      <c r="J166" s="136">
        <f>ROUND(I166*H166,2)</f>
        <v>0</v>
      </c>
      <c r="K166" s="132" t="s">
        <v>153</v>
      </c>
      <c r="L166" s="137"/>
      <c r="M166" s="138" t="s">
        <v>1</v>
      </c>
      <c r="N166" s="139" t="s">
        <v>42</v>
      </c>
      <c r="P166" s="140">
        <f>O166*H166</f>
        <v>0</v>
      </c>
      <c r="Q166" s="140">
        <v>2.0000000000000001E-4</v>
      </c>
      <c r="R166" s="140">
        <f>Q166*H166</f>
        <v>2.0000000000000001E-4</v>
      </c>
      <c r="S166" s="140">
        <v>0</v>
      </c>
      <c r="T166" s="141">
        <f>S166*H166</f>
        <v>0</v>
      </c>
      <c r="AR166" s="142" t="s">
        <v>154</v>
      </c>
      <c r="AT166" s="142" t="s">
        <v>149</v>
      </c>
      <c r="AU166" s="142" t="s">
        <v>87</v>
      </c>
      <c r="AY166" s="15" t="s">
        <v>146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85</v>
      </c>
      <c r="BK166" s="143">
        <f>ROUND(I166*H166,2)</f>
        <v>0</v>
      </c>
      <c r="BL166" s="15" t="s">
        <v>155</v>
      </c>
      <c r="BM166" s="142" t="s">
        <v>223</v>
      </c>
    </row>
    <row r="167" spans="2:65" s="1" customFormat="1" ht="10">
      <c r="B167" s="30"/>
      <c r="D167" s="144" t="s">
        <v>156</v>
      </c>
      <c r="F167" s="145" t="s">
        <v>222</v>
      </c>
      <c r="I167" s="146"/>
      <c r="L167" s="30"/>
      <c r="M167" s="147"/>
      <c r="T167" s="54"/>
      <c r="AT167" s="15" t="s">
        <v>156</v>
      </c>
      <c r="AU167" s="15" t="s">
        <v>87</v>
      </c>
    </row>
    <row r="168" spans="2:65" s="1" customFormat="1" ht="16.5" customHeight="1">
      <c r="B168" s="30"/>
      <c r="C168" s="130" t="s">
        <v>224</v>
      </c>
      <c r="D168" s="130" t="s">
        <v>149</v>
      </c>
      <c r="E168" s="131" t="s">
        <v>519</v>
      </c>
      <c r="F168" s="132" t="s">
        <v>520</v>
      </c>
      <c r="G168" s="133" t="s">
        <v>152</v>
      </c>
      <c r="H168" s="134">
        <v>1</v>
      </c>
      <c r="I168" s="135"/>
      <c r="J168" s="136">
        <f>ROUND(I168*H168,2)</f>
        <v>0</v>
      </c>
      <c r="K168" s="132" t="s">
        <v>1</v>
      </c>
      <c r="L168" s="137"/>
      <c r="M168" s="138" t="s">
        <v>1</v>
      </c>
      <c r="N168" s="139" t="s">
        <v>42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154</v>
      </c>
      <c r="AT168" s="142" t="s">
        <v>149</v>
      </c>
      <c r="AU168" s="142" t="s">
        <v>87</v>
      </c>
      <c r="AY168" s="15" t="s">
        <v>146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5" t="s">
        <v>85</v>
      </c>
      <c r="BK168" s="143">
        <f>ROUND(I168*H168,2)</f>
        <v>0</v>
      </c>
      <c r="BL168" s="15" t="s">
        <v>155</v>
      </c>
      <c r="BM168" s="142" t="s">
        <v>227</v>
      </c>
    </row>
    <row r="169" spans="2:65" s="1" customFormat="1" ht="10">
      <c r="B169" s="30"/>
      <c r="D169" s="144" t="s">
        <v>156</v>
      </c>
      <c r="F169" s="145" t="s">
        <v>520</v>
      </c>
      <c r="I169" s="146"/>
      <c r="L169" s="30"/>
      <c r="M169" s="147"/>
      <c r="T169" s="54"/>
      <c r="AT169" s="15" t="s">
        <v>156</v>
      </c>
      <c r="AU169" s="15" t="s">
        <v>87</v>
      </c>
    </row>
    <row r="170" spans="2:65" s="1" customFormat="1" ht="21.75" customHeight="1">
      <c r="B170" s="30"/>
      <c r="C170" s="148" t="s">
        <v>189</v>
      </c>
      <c r="D170" s="148" t="s">
        <v>157</v>
      </c>
      <c r="E170" s="149" t="s">
        <v>225</v>
      </c>
      <c r="F170" s="150" t="s">
        <v>226</v>
      </c>
      <c r="G170" s="151" t="s">
        <v>152</v>
      </c>
      <c r="H170" s="152">
        <v>1</v>
      </c>
      <c r="I170" s="153"/>
      <c r="J170" s="154">
        <f>ROUND(I170*H170,2)</f>
        <v>0</v>
      </c>
      <c r="K170" s="150" t="s">
        <v>153</v>
      </c>
      <c r="L170" s="30"/>
      <c r="M170" s="155" t="s">
        <v>1</v>
      </c>
      <c r="N170" s="156" t="s">
        <v>42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155</v>
      </c>
      <c r="AT170" s="142" t="s">
        <v>157</v>
      </c>
      <c r="AU170" s="142" t="s">
        <v>87</v>
      </c>
      <c r="AY170" s="15" t="s">
        <v>146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85</v>
      </c>
      <c r="BK170" s="143">
        <f>ROUND(I170*H170,2)</f>
        <v>0</v>
      </c>
      <c r="BL170" s="15" t="s">
        <v>155</v>
      </c>
      <c r="BM170" s="142" t="s">
        <v>230</v>
      </c>
    </row>
    <row r="171" spans="2:65" s="1" customFormat="1" ht="10">
      <c r="B171" s="30"/>
      <c r="D171" s="144" t="s">
        <v>156</v>
      </c>
      <c r="F171" s="145" t="s">
        <v>226</v>
      </c>
      <c r="I171" s="146"/>
      <c r="L171" s="30"/>
      <c r="M171" s="147"/>
      <c r="T171" s="54"/>
      <c r="AT171" s="15" t="s">
        <v>156</v>
      </c>
      <c r="AU171" s="15" t="s">
        <v>87</v>
      </c>
    </row>
    <row r="172" spans="2:65" s="1" customFormat="1" ht="24.15" customHeight="1">
      <c r="B172" s="30"/>
      <c r="C172" s="130" t="s">
        <v>231</v>
      </c>
      <c r="D172" s="130" t="s">
        <v>149</v>
      </c>
      <c r="E172" s="131" t="s">
        <v>228</v>
      </c>
      <c r="F172" s="132" t="s">
        <v>229</v>
      </c>
      <c r="G172" s="133" t="s">
        <v>152</v>
      </c>
      <c r="H172" s="134">
        <v>1</v>
      </c>
      <c r="I172" s="135"/>
      <c r="J172" s="136">
        <f>ROUND(I172*H172,2)</f>
        <v>0</v>
      </c>
      <c r="K172" s="132" t="s">
        <v>153</v>
      </c>
      <c r="L172" s="137"/>
      <c r="M172" s="138" t="s">
        <v>1</v>
      </c>
      <c r="N172" s="139" t="s">
        <v>42</v>
      </c>
      <c r="P172" s="140">
        <f>O172*H172</f>
        <v>0</v>
      </c>
      <c r="Q172" s="140">
        <v>2.0000000000000002E-5</v>
      </c>
      <c r="R172" s="140">
        <f>Q172*H172</f>
        <v>2.0000000000000002E-5</v>
      </c>
      <c r="S172" s="140">
        <v>0</v>
      </c>
      <c r="T172" s="141">
        <f>S172*H172</f>
        <v>0</v>
      </c>
      <c r="AR172" s="142" t="s">
        <v>154</v>
      </c>
      <c r="AT172" s="142" t="s">
        <v>149</v>
      </c>
      <c r="AU172" s="142" t="s">
        <v>87</v>
      </c>
      <c r="AY172" s="15" t="s">
        <v>146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5" t="s">
        <v>85</v>
      </c>
      <c r="BK172" s="143">
        <f>ROUND(I172*H172,2)</f>
        <v>0</v>
      </c>
      <c r="BL172" s="15" t="s">
        <v>155</v>
      </c>
      <c r="BM172" s="142" t="s">
        <v>234</v>
      </c>
    </row>
    <row r="173" spans="2:65" s="1" customFormat="1" ht="10">
      <c r="B173" s="30"/>
      <c r="D173" s="144" t="s">
        <v>156</v>
      </c>
      <c r="F173" s="145" t="s">
        <v>229</v>
      </c>
      <c r="I173" s="146"/>
      <c r="L173" s="30"/>
      <c r="M173" s="147"/>
      <c r="T173" s="54"/>
      <c r="AT173" s="15" t="s">
        <v>156</v>
      </c>
      <c r="AU173" s="15" t="s">
        <v>87</v>
      </c>
    </row>
    <row r="174" spans="2:65" s="1" customFormat="1" ht="24.15" customHeight="1">
      <c r="B174" s="30"/>
      <c r="C174" s="148" t="s">
        <v>193</v>
      </c>
      <c r="D174" s="148" t="s">
        <v>157</v>
      </c>
      <c r="E174" s="149" t="s">
        <v>232</v>
      </c>
      <c r="F174" s="150" t="s">
        <v>233</v>
      </c>
      <c r="G174" s="151" t="s">
        <v>152</v>
      </c>
      <c r="H174" s="152">
        <v>1</v>
      </c>
      <c r="I174" s="153"/>
      <c r="J174" s="154">
        <f>ROUND(I174*H174,2)</f>
        <v>0</v>
      </c>
      <c r="K174" s="150" t="s">
        <v>153</v>
      </c>
      <c r="L174" s="30"/>
      <c r="M174" s="155" t="s">
        <v>1</v>
      </c>
      <c r="N174" s="156" t="s">
        <v>42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155</v>
      </c>
      <c r="AT174" s="142" t="s">
        <v>157</v>
      </c>
      <c r="AU174" s="142" t="s">
        <v>87</v>
      </c>
      <c r="AY174" s="15" t="s">
        <v>146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85</v>
      </c>
      <c r="BK174" s="143">
        <f>ROUND(I174*H174,2)</f>
        <v>0</v>
      </c>
      <c r="BL174" s="15" t="s">
        <v>155</v>
      </c>
      <c r="BM174" s="142" t="s">
        <v>237</v>
      </c>
    </row>
    <row r="175" spans="2:65" s="1" customFormat="1" ht="18">
      <c r="B175" s="30"/>
      <c r="D175" s="144" t="s">
        <v>156</v>
      </c>
      <c r="F175" s="145" t="s">
        <v>233</v>
      </c>
      <c r="I175" s="146"/>
      <c r="L175" s="30"/>
      <c r="M175" s="147"/>
      <c r="T175" s="54"/>
      <c r="AT175" s="15" t="s">
        <v>156</v>
      </c>
      <c r="AU175" s="15" t="s">
        <v>87</v>
      </c>
    </row>
    <row r="176" spans="2:65" s="1" customFormat="1" ht="21.75" customHeight="1">
      <c r="B176" s="30"/>
      <c r="C176" s="148" t="s">
        <v>238</v>
      </c>
      <c r="D176" s="148" t="s">
        <v>157</v>
      </c>
      <c r="E176" s="149" t="s">
        <v>235</v>
      </c>
      <c r="F176" s="150" t="s">
        <v>236</v>
      </c>
      <c r="G176" s="151" t="s">
        <v>152</v>
      </c>
      <c r="H176" s="152">
        <v>1</v>
      </c>
      <c r="I176" s="153"/>
      <c r="J176" s="154">
        <f>ROUND(I176*H176,2)</f>
        <v>0</v>
      </c>
      <c r="K176" s="150" t="s">
        <v>153</v>
      </c>
      <c r="L176" s="30"/>
      <c r="M176" s="155" t="s">
        <v>1</v>
      </c>
      <c r="N176" s="156" t="s">
        <v>42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155</v>
      </c>
      <c r="AT176" s="142" t="s">
        <v>157</v>
      </c>
      <c r="AU176" s="142" t="s">
        <v>87</v>
      </c>
      <c r="AY176" s="15" t="s">
        <v>146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85</v>
      </c>
      <c r="BK176" s="143">
        <f>ROUND(I176*H176,2)</f>
        <v>0</v>
      </c>
      <c r="BL176" s="15" t="s">
        <v>155</v>
      </c>
      <c r="BM176" s="142" t="s">
        <v>241</v>
      </c>
    </row>
    <row r="177" spans="2:65" s="1" customFormat="1" ht="10">
      <c r="B177" s="30"/>
      <c r="D177" s="144" t="s">
        <v>156</v>
      </c>
      <c r="F177" s="145" t="s">
        <v>236</v>
      </c>
      <c r="I177" s="146"/>
      <c r="L177" s="30"/>
      <c r="M177" s="147"/>
      <c r="T177" s="54"/>
      <c r="AT177" s="15" t="s">
        <v>156</v>
      </c>
      <c r="AU177" s="15" t="s">
        <v>87</v>
      </c>
    </row>
    <row r="178" spans="2:65" s="1" customFormat="1" ht="24.15" customHeight="1">
      <c r="B178" s="30"/>
      <c r="C178" s="148" t="s">
        <v>196</v>
      </c>
      <c r="D178" s="148" t="s">
        <v>157</v>
      </c>
      <c r="E178" s="149" t="s">
        <v>239</v>
      </c>
      <c r="F178" s="150" t="s">
        <v>240</v>
      </c>
      <c r="G178" s="151" t="s">
        <v>152</v>
      </c>
      <c r="H178" s="152">
        <v>1</v>
      </c>
      <c r="I178" s="153"/>
      <c r="J178" s="154">
        <f>ROUND(I178*H178,2)</f>
        <v>0</v>
      </c>
      <c r="K178" s="150" t="s">
        <v>1</v>
      </c>
      <c r="L178" s="30"/>
      <c r="M178" s="155" t="s">
        <v>1</v>
      </c>
      <c r="N178" s="156" t="s">
        <v>42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155</v>
      </c>
      <c r="AT178" s="142" t="s">
        <v>157</v>
      </c>
      <c r="AU178" s="142" t="s">
        <v>87</v>
      </c>
      <c r="AY178" s="15" t="s">
        <v>146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85</v>
      </c>
      <c r="BK178" s="143">
        <f>ROUND(I178*H178,2)</f>
        <v>0</v>
      </c>
      <c r="BL178" s="15" t="s">
        <v>155</v>
      </c>
      <c r="BM178" s="142" t="s">
        <v>244</v>
      </c>
    </row>
    <row r="179" spans="2:65" s="1" customFormat="1" ht="18">
      <c r="B179" s="30"/>
      <c r="D179" s="144" t="s">
        <v>156</v>
      </c>
      <c r="F179" s="145" t="s">
        <v>240</v>
      </c>
      <c r="I179" s="146"/>
      <c r="L179" s="30"/>
      <c r="M179" s="147"/>
      <c r="T179" s="54"/>
      <c r="AT179" s="15" t="s">
        <v>156</v>
      </c>
      <c r="AU179" s="15" t="s">
        <v>87</v>
      </c>
    </row>
    <row r="180" spans="2:65" s="1" customFormat="1" ht="24.15" customHeight="1">
      <c r="B180" s="30"/>
      <c r="C180" s="148" t="s">
        <v>245</v>
      </c>
      <c r="D180" s="148" t="s">
        <v>157</v>
      </c>
      <c r="E180" s="149" t="s">
        <v>242</v>
      </c>
      <c r="F180" s="150" t="s">
        <v>243</v>
      </c>
      <c r="G180" s="151" t="s">
        <v>152</v>
      </c>
      <c r="H180" s="152">
        <v>1</v>
      </c>
      <c r="I180" s="153"/>
      <c r="J180" s="154">
        <f>ROUND(I180*H180,2)</f>
        <v>0</v>
      </c>
      <c r="K180" s="150" t="s">
        <v>1</v>
      </c>
      <c r="L180" s="30"/>
      <c r="M180" s="155" t="s">
        <v>1</v>
      </c>
      <c r="N180" s="156" t="s">
        <v>42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155</v>
      </c>
      <c r="AT180" s="142" t="s">
        <v>157</v>
      </c>
      <c r="AU180" s="142" t="s">
        <v>87</v>
      </c>
      <c r="AY180" s="15" t="s">
        <v>146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5" t="s">
        <v>85</v>
      </c>
      <c r="BK180" s="143">
        <f>ROUND(I180*H180,2)</f>
        <v>0</v>
      </c>
      <c r="BL180" s="15" t="s">
        <v>155</v>
      </c>
      <c r="BM180" s="142" t="s">
        <v>248</v>
      </c>
    </row>
    <row r="181" spans="2:65" s="1" customFormat="1" ht="10">
      <c r="B181" s="30"/>
      <c r="D181" s="144" t="s">
        <v>156</v>
      </c>
      <c r="F181" s="145" t="s">
        <v>243</v>
      </c>
      <c r="I181" s="146"/>
      <c r="L181" s="30"/>
      <c r="M181" s="147"/>
      <c r="T181" s="54"/>
      <c r="AT181" s="15" t="s">
        <v>156</v>
      </c>
      <c r="AU181" s="15" t="s">
        <v>87</v>
      </c>
    </row>
    <row r="182" spans="2:65" s="1" customFormat="1" ht="33" customHeight="1">
      <c r="B182" s="30"/>
      <c r="C182" s="148" t="s">
        <v>200</v>
      </c>
      <c r="D182" s="148" t="s">
        <v>157</v>
      </c>
      <c r="E182" s="149" t="s">
        <v>246</v>
      </c>
      <c r="F182" s="150" t="s">
        <v>247</v>
      </c>
      <c r="G182" s="151" t="s">
        <v>163</v>
      </c>
      <c r="H182" s="152">
        <v>1</v>
      </c>
      <c r="I182" s="153"/>
      <c r="J182" s="154">
        <f>ROUND(I182*H182,2)</f>
        <v>0</v>
      </c>
      <c r="K182" s="150" t="s">
        <v>1</v>
      </c>
      <c r="L182" s="30"/>
      <c r="M182" s="155" t="s">
        <v>1</v>
      </c>
      <c r="N182" s="156" t="s">
        <v>42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155</v>
      </c>
      <c r="AT182" s="142" t="s">
        <v>157</v>
      </c>
      <c r="AU182" s="142" t="s">
        <v>87</v>
      </c>
      <c r="AY182" s="15" t="s">
        <v>146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85</v>
      </c>
      <c r="BK182" s="143">
        <f>ROUND(I182*H182,2)</f>
        <v>0</v>
      </c>
      <c r="BL182" s="15" t="s">
        <v>155</v>
      </c>
      <c r="BM182" s="142" t="s">
        <v>252</v>
      </c>
    </row>
    <row r="183" spans="2:65" s="1" customFormat="1" ht="18">
      <c r="B183" s="30"/>
      <c r="D183" s="144" t="s">
        <v>156</v>
      </c>
      <c r="F183" s="145" t="s">
        <v>247</v>
      </c>
      <c r="I183" s="146"/>
      <c r="L183" s="30"/>
      <c r="M183" s="147"/>
      <c r="T183" s="54"/>
      <c r="AT183" s="15" t="s">
        <v>156</v>
      </c>
      <c r="AU183" s="15" t="s">
        <v>87</v>
      </c>
    </row>
    <row r="184" spans="2:65" s="1" customFormat="1" ht="33" customHeight="1">
      <c r="B184" s="30"/>
      <c r="C184" s="148" t="s">
        <v>253</v>
      </c>
      <c r="D184" s="148" t="s">
        <v>157</v>
      </c>
      <c r="E184" s="149" t="s">
        <v>249</v>
      </c>
      <c r="F184" s="150" t="s">
        <v>250</v>
      </c>
      <c r="G184" s="151" t="s">
        <v>251</v>
      </c>
      <c r="H184" s="152">
        <v>1</v>
      </c>
      <c r="I184" s="153"/>
      <c r="J184" s="154">
        <f>ROUND(I184*H184,2)</f>
        <v>0</v>
      </c>
      <c r="K184" s="150" t="s">
        <v>1</v>
      </c>
      <c r="L184" s="30"/>
      <c r="M184" s="155" t="s">
        <v>1</v>
      </c>
      <c r="N184" s="156" t="s">
        <v>42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155</v>
      </c>
      <c r="AT184" s="142" t="s">
        <v>157</v>
      </c>
      <c r="AU184" s="142" t="s">
        <v>87</v>
      </c>
      <c r="AY184" s="15" t="s">
        <v>146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5" t="s">
        <v>85</v>
      </c>
      <c r="BK184" s="143">
        <f>ROUND(I184*H184,2)</f>
        <v>0</v>
      </c>
      <c r="BL184" s="15" t="s">
        <v>155</v>
      </c>
      <c r="BM184" s="142" t="s">
        <v>256</v>
      </c>
    </row>
    <row r="185" spans="2:65" s="1" customFormat="1" ht="18">
      <c r="B185" s="30"/>
      <c r="D185" s="144" t="s">
        <v>156</v>
      </c>
      <c r="F185" s="145" t="s">
        <v>250</v>
      </c>
      <c r="I185" s="146"/>
      <c r="L185" s="30"/>
      <c r="M185" s="147"/>
      <c r="T185" s="54"/>
      <c r="AT185" s="15" t="s">
        <v>156</v>
      </c>
      <c r="AU185" s="15" t="s">
        <v>87</v>
      </c>
    </row>
    <row r="186" spans="2:65" s="1" customFormat="1" ht="24.15" customHeight="1">
      <c r="B186" s="30"/>
      <c r="C186" s="148" t="s">
        <v>203</v>
      </c>
      <c r="D186" s="148" t="s">
        <v>157</v>
      </c>
      <c r="E186" s="149" t="s">
        <v>254</v>
      </c>
      <c r="F186" s="150" t="s">
        <v>255</v>
      </c>
      <c r="G186" s="151" t="s">
        <v>152</v>
      </c>
      <c r="H186" s="152">
        <v>1</v>
      </c>
      <c r="I186" s="153"/>
      <c r="J186" s="154">
        <f>ROUND(I186*H186,2)</f>
        <v>0</v>
      </c>
      <c r="K186" s="150" t="s">
        <v>1</v>
      </c>
      <c r="L186" s="30"/>
      <c r="M186" s="155" t="s">
        <v>1</v>
      </c>
      <c r="N186" s="156" t="s">
        <v>42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155</v>
      </c>
      <c r="AT186" s="142" t="s">
        <v>157</v>
      </c>
      <c r="AU186" s="142" t="s">
        <v>87</v>
      </c>
      <c r="AY186" s="15" t="s">
        <v>146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5" t="s">
        <v>85</v>
      </c>
      <c r="BK186" s="143">
        <f>ROUND(I186*H186,2)</f>
        <v>0</v>
      </c>
      <c r="BL186" s="15" t="s">
        <v>155</v>
      </c>
      <c r="BM186" s="142" t="s">
        <v>260</v>
      </c>
    </row>
    <row r="187" spans="2:65" s="1" customFormat="1" ht="10">
      <c r="B187" s="30"/>
      <c r="D187" s="144" t="s">
        <v>156</v>
      </c>
      <c r="F187" s="145" t="s">
        <v>255</v>
      </c>
      <c r="I187" s="146"/>
      <c r="L187" s="30"/>
      <c r="M187" s="147"/>
      <c r="T187" s="54"/>
      <c r="AT187" s="15" t="s">
        <v>156</v>
      </c>
      <c r="AU187" s="15" t="s">
        <v>87</v>
      </c>
    </row>
    <row r="188" spans="2:65" s="1" customFormat="1" ht="16.5" customHeight="1">
      <c r="B188" s="30"/>
      <c r="C188" s="148" t="s">
        <v>264</v>
      </c>
      <c r="D188" s="148" t="s">
        <v>157</v>
      </c>
      <c r="E188" s="149" t="s">
        <v>257</v>
      </c>
      <c r="F188" s="150" t="s">
        <v>258</v>
      </c>
      <c r="G188" s="151" t="s">
        <v>259</v>
      </c>
      <c r="H188" s="152">
        <v>1</v>
      </c>
      <c r="I188" s="153"/>
      <c r="J188" s="154">
        <f>ROUND(I188*H188,2)</f>
        <v>0</v>
      </c>
      <c r="K188" s="150" t="s">
        <v>153</v>
      </c>
      <c r="L188" s="30"/>
      <c r="M188" s="155" t="s">
        <v>1</v>
      </c>
      <c r="N188" s="156" t="s">
        <v>42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155</v>
      </c>
      <c r="AT188" s="142" t="s">
        <v>157</v>
      </c>
      <c r="AU188" s="142" t="s">
        <v>87</v>
      </c>
      <c r="AY188" s="15" t="s">
        <v>146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85</v>
      </c>
      <c r="BK188" s="143">
        <f>ROUND(I188*H188,2)</f>
        <v>0</v>
      </c>
      <c r="BL188" s="15" t="s">
        <v>155</v>
      </c>
      <c r="BM188" s="142" t="s">
        <v>267</v>
      </c>
    </row>
    <row r="189" spans="2:65" s="1" customFormat="1" ht="10">
      <c r="B189" s="30"/>
      <c r="D189" s="144" t="s">
        <v>156</v>
      </c>
      <c r="F189" s="145" t="s">
        <v>258</v>
      </c>
      <c r="I189" s="146"/>
      <c r="L189" s="30"/>
      <c r="M189" s="147"/>
      <c r="T189" s="54"/>
      <c r="AT189" s="15" t="s">
        <v>156</v>
      </c>
      <c r="AU189" s="15" t="s">
        <v>87</v>
      </c>
    </row>
    <row r="190" spans="2:65" s="12" customFormat="1" ht="10">
      <c r="B190" s="157"/>
      <c r="D190" s="144" t="s">
        <v>261</v>
      </c>
      <c r="E190" s="158" t="s">
        <v>1</v>
      </c>
      <c r="F190" s="159" t="s">
        <v>262</v>
      </c>
      <c r="H190" s="160">
        <v>1</v>
      </c>
      <c r="I190" s="161"/>
      <c r="L190" s="157"/>
      <c r="M190" s="162"/>
      <c r="T190" s="163"/>
      <c r="AT190" s="158" t="s">
        <v>261</v>
      </c>
      <c r="AU190" s="158" t="s">
        <v>87</v>
      </c>
      <c r="AV190" s="12" t="s">
        <v>87</v>
      </c>
      <c r="AW190" s="12" t="s">
        <v>33</v>
      </c>
      <c r="AX190" s="12" t="s">
        <v>77</v>
      </c>
      <c r="AY190" s="158" t="s">
        <v>146</v>
      </c>
    </row>
    <row r="191" spans="2:65" s="13" customFormat="1" ht="10">
      <c r="B191" s="164"/>
      <c r="D191" s="144" t="s">
        <v>261</v>
      </c>
      <c r="E191" s="165" t="s">
        <v>1</v>
      </c>
      <c r="F191" s="166" t="s">
        <v>263</v>
      </c>
      <c r="H191" s="167">
        <v>1</v>
      </c>
      <c r="I191" s="168"/>
      <c r="L191" s="164"/>
      <c r="M191" s="169"/>
      <c r="T191" s="170"/>
      <c r="AT191" s="165" t="s">
        <v>261</v>
      </c>
      <c r="AU191" s="165" t="s">
        <v>87</v>
      </c>
      <c r="AV191" s="13" t="s">
        <v>155</v>
      </c>
      <c r="AW191" s="13" t="s">
        <v>33</v>
      </c>
      <c r="AX191" s="13" t="s">
        <v>85</v>
      </c>
      <c r="AY191" s="165" t="s">
        <v>146</v>
      </c>
    </row>
    <row r="192" spans="2:65" s="1" customFormat="1" ht="24.15" customHeight="1">
      <c r="B192" s="30"/>
      <c r="C192" s="148" t="s">
        <v>207</v>
      </c>
      <c r="D192" s="148" t="s">
        <v>157</v>
      </c>
      <c r="E192" s="149" t="s">
        <v>265</v>
      </c>
      <c r="F192" s="150" t="s">
        <v>266</v>
      </c>
      <c r="G192" s="151" t="s">
        <v>259</v>
      </c>
      <c r="H192" s="152">
        <v>1</v>
      </c>
      <c r="I192" s="153"/>
      <c r="J192" s="154">
        <f>ROUND(I192*H192,2)</f>
        <v>0</v>
      </c>
      <c r="K192" s="150" t="s">
        <v>153</v>
      </c>
      <c r="L192" s="30"/>
      <c r="M192" s="155" t="s">
        <v>1</v>
      </c>
      <c r="N192" s="156" t="s">
        <v>42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155</v>
      </c>
      <c r="AT192" s="142" t="s">
        <v>157</v>
      </c>
      <c r="AU192" s="142" t="s">
        <v>87</v>
      </c>
      <c r="AY192" s="15" t="s">
        <v>146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5" t="s">
        <v>85</v>
      </c>
      <c r="BK192" s="143">
        <f>ROUND(I192*H192,2)</f>
        <v>0</v>
      </c>
      <c r="BL192" s="15" t="s">
        <v>155</v>
      </c>
      <c r="BM192" s="142" t="s">
        <v>271</v>
      </c>
    </row>
    <row r="193" spans="2:65" s="1" customFormat="1" ht="10">
      <c r="B193" s="30"/>
      <c r="D193" s="144" t="s">
        <v>156</v>
      </c>
      <c r="F193" s="145" t="s">
        <v>266</v>
      </c>
      <c r="I193" s="146"/>
      <c r="L193" s="30"/>
      <c r="M193" s="147"/>
      <c r="T193" s="54"/>
      <c r="AT193" s="15" t="s">
        <v>156</v>
      </c>
      <c r="AU193" s="15" t="s">
        <v>87</v>
      </c>
    </row>
    <row r="194" spans="2:65" s="12" customFormat="1" ht="20">
      <c r="B194" s="157"/>
      <c r="D194" s="144" t="s">
        <v>261</v>
      </c>
      <c r="E194" s="158" t="s">
        <v>1</v>
      </c>
      <c r="F194" s="159" t="s">
        <v>495</v>
      </c>
      <c r="H194" s="160">
        <v>1</v>
      </c>
      <c r="I194" s="161"/>
      <c r="L194" s="157"/>
      <c r="M194" s="162"/>
      <c r="T194" s="163"/>
      <c r="AT194" s="158" t="s">
        <v>261</v>
      </c>
      <c r="AU194" s="158" t="s">
        <v>87</v>
      </c>
      <c r="AV194" s="12" t="s">
        <v>87</v>
      </c>
      <c r="AW194" s="12" t="s">
        <v>33</v>
      </c>
      <c r="AX194" s="12" t="s">
        <v>77</v>
      </c>
      <c r="AY194" s="158" t="s">
        <v>146</v>
      </c>
    </row>
    <row r="195" spans="2:65" s="13" customFormat="1" ht="10">
      <c r="B195" s="164"/>
      <c r="D195" s="144" t="s">
        <v>261</v>
      </c>
      <c r="E195" s="165" t="s">
        <v>1</v>
      </c>
      <c r="F195" s="166" t="s">
        <v>263</v>
      </c>
      <c r="H195" s="167">
        <v>1</v>
      </c>
      <c r="I195" s="168"/>
      <c r="L195" s="164"/>
      <c r="M195" s="169"/>
      <c r="T195" s="170"/>
      <c r="AT195" s="165" t="s">
        <v>261</v>
      </c>
      <c r="AU195" s="165" t="s">
        <v>87</v>
      </c>
      <c r="AV195" s="13" t="s">
        <v>155</v>
      </c>
      <c r="AW195" s="13" t="s">
        <v>33</v>
      </c>
      <c r="AX195" s="13" t="s">
        <v>85</v>
      </c>
      <c r="AY195" s="165" t="s">
        <v>146</v>
      </c>
    </row>
    <row r="196" spans="2:65" s="1" customFormat="1" ht="24.15" customHeight="1">
      <c r="B196" s="30"/>
      <c r="C196" s="148" t="s">
        <v>275</v>
      </c>
      <c r="D196" s="148" t="s">
        <v>157</v>
      </c>
      <c r="E196" s="149" t="s">
        <v>269</v>
      </c>
      <c r="F196" s="150" t="s">
        <v>270</v>
      </c>
      <c r="G196" s="151" t="s">
        <v>259</v>
      </c>
      <c r="H196" s="152">
        <v>1</v>
      </c>
      <c r="I196" s="153"/>
      <c r="J196" s="154">
        <f>ROUND(I196*H196,2)</f>
        <v>0</v>
      </c>
      <c r="K196" s="150" t="s">
        <v>153</v>
      </c>
      <c r="L196" s="30"/>
      <c r="M196" s="155" t="s">
        <v>1</v>
      </c>
      <c r="N196" s="156" t="s">
        <v>42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155</v>
      </c>
      <c r="AT196" s="142" t="s">
        <v>157</v>
      </c>
      <c r="AU196" s="142" t="s">
        <v>87</v>
      </c>
      <c r="AY196" s="15" t="s">
        <v>146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5" t="s">
        <v>85</v>
      </c>
      <c r="BK196" s="143">
        <f>ROUND(I196*H196,2)</f>
        <v>0</v>
      </c>
      <c r="BL196" s="15" t="s">
        <v>155</v>
      </c>
      <c r="BM196" s="142" t="s">
        <v>276</v>
      </c>
    </row>
    <row r="197" spans="2:65" s="1" customFormat="1" ht="10">
      <c r="B197" s="30"/>
      <c r="D197" s="144" t="s">
        <v>156</v>
      </c>
      <c r="F197" s="145" t="s">
        <v>270</v>
      </c>
      <c r="I197" s="146"/>
      <c r="L197" s="30"/>
      <c r="M197" s="147"/>
      <c r="T197" s="54"/>
      <c r="AT197" s="15" t="s">
        <v>156</v>
      </c>
      <c r="AU197" s="15" t="s">
        <v>87</v>
      </c>
    </row>
    <row r="198" spans="2:65" s="12" customFormat="1" ht="10">
      <c r="B198" s="157"/>
      <c r="D198" s="144" t="s">
        <v>261</v>
      </c>
      <c r="E198" s="158" t="s">
        <v>1</v>
      </c>
      <c r="F198" s="159" t="s">
        <v>272</v>
      </c>
      <c r="H198" s="160">
        <v>1</v>
      </c>
      <c r="I198" s="161"/>
      <c r="L198" s="157"/>
      <c r="M198" s="162"/>
      <c r="T198" s="163"/>
      <c r="AT198" s="158" t="s">
        <v>261</v>
      </c>
      <c r="AU198" s="158" t="s">
        <v>87</v>
      </c>
      <c r="AV198" s="12" t="s">
        <v>87</v>
      </c>
      <c r="AW198" s="12" t="s">
        <v>33</v>
      </c>
      <c r="AX198" s="12" t="s">
        <v>77</v>
      </c>
      <c r="AY198" s="158" t="s">
        <v>146</v>
      </c>
    </row>
    <row r="199" spans="2:65" s="13" customFormat="1" ht="10">
      <c r="B199" s="164"/>
      <c r="D199" s="144" t="s">
        <v>261</v>
      </c>
      <c r="E199" s="165" t="s">
        <v>1</v>
      </c>
      <c r="F199" s="166" t="s">
        <v>263</v>
      </c>
      <c r="H199" s="167">
        <v>1</v>
      </c>
      <c r="I199" s="168"/>
      <c r="L199" s="164"/>
      <c r="M199" s="169"/>
      <c r="T199" s="170"/>
      <c r="AT199" s="165" t="s">
        <v>261</v>
      </c>
      <c r="AU199" s="165" t="s">
        <v>87</v>
      </c>
      <c r="AV199" s="13" t="s">
        <v>155</v>
      </c>
      <c r="AW199" s="13" t="s">
        <v>33</v>
      </c>
      <c r="AX199" s="13" t="s">
        <v>85</v>
      </c>
      <c r="AY199" s="165" t="s">
        <v>146</v>
      </c>
    </row>
    <row r="200" spans="2:65" s="11" customFormat="1" ht="22.75" customHeight="1">
      <c r="B200" s="118"/>
      <c r="D200" s="119" t="s">
        <v>76</v>
      </c>
      <c r="E200" s="128" t="s">
        <v>295</v>
      </c>
      <c r="F200" s="128" t="s">
        <v>296</v>
      </c>
      <c r="I200" s="121"/>
      <c r="J200" s="129">
        <f>BK200</f>
        <v>0</v>
      </c>
      <c r="L200" s="118"/>
      <c r="M200" s="123"/>
      <c r="P200" s="124">
        <f>SUM(P201:P272)</f>
        <v>0</v>
      </c>
      <c r="R200" s="124">
        <f>SUM(R201:R272)</f>
        <v>2.8870000000000003E-2</v>
      </c>
      <c r="T200" s="125">
        <f>SUM(T201:T272)</f>
        <v>0.12809999999999999</v>
      </c>
      <c r="AR200" s="119" t="s">
        <v>85</v>
      </c>
      <c r="AT200" s="126" t="s">
        <v>76</v>
      </c>
      <c r="AU200" s="126" t="s">
        <v>85</v>
      </c>
      <c r="AY200" s="119" t="s">
        <v>146</v>
      </c>
      <c r="BK200" s="127">
        <f>SUM(BK201:BK272)</f>
        <v>0</v>
      </c>
    </row>
    <row r="201" spans="2:65" s="1" customFormat="1" ht="24.15" customHeight="1">
      <c r="B201" s="30"/>
      <c r="C201" s="130" t="s">
        <v>210</v>
      </c>
      <c r="D201" s="130" t="s">
        <v>149</v>
      </c>
      <c r="E201" s="131" t="s">
        <v>496</v>
      </c>
      <c r="F201" s="132" t="s">
        <v>497</v>
      </c>
      <c r="G201" s="133" t="s">
        <v>299</v>
      </c>
      <c r="H201" s="134">
        <v>20</v>
      </c>
      <c r="I201" s="135"/>
      <c r="J201" s="136">
        <f>ROUND(I201*H201,2)</f>
        <v>0</v>
      </c>
      <c r="K201" s="132" t="s">
        <v>153</v>
      </c>
      <c r="L201" s="137"/>
      <c r="M201" s="138" t="s">
        <v>1</v>
      </c>
      <c r="N201" s="139" t="s">
        <v>42</v>
      </c>
      <c r="P201" s="140">
        <f>O201*H201</f>
        <v>0</v>
      </c>
      <c r="Q201" s="140">
        <v>5.0000000000000002E-5</v>
      </c>
      <c r="R201" s="140">
        <f>Q201*H201</f>
        <v>1E-3</v>
      </c>
      <c r="S201" s="140">
        <v>0</v>
      </c>
      <c r="T201" s="141">
        <f>S201*H201</f>
        <v>0</v>
      </c>
      <c r="AR201" s="142" t="s">
        <v>154</v>
      </c>
      <c r="AT201" s="142" t="s">
        <v>149</v>
      </c>
      <c r="AU201" s="142" t="s">
        <v>87</v>
      </c>
      <c r="AY201" s="15" t="s">
        <v>146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5" t="s">
        <v>85</v>
      </c>
      <c r="BK201" s="143">
        <f>ROUND(I201*H201,2)</f>
        <v>0</v>
      </c>
      <c r="BL201" s="15" t="s">
        <v>155</v>
      </c>
      <c r="BM201" s="142" t="s">
        <v>277</v>
      </c>
    </row>
    <row r="202" spans="2:65" s="1" customFormat="1" ht="18">
      <c r="B202" s="30"/>
      <c r="D202" s="144" t="s">
        <v>156</v>
      </c>
      <c r="F202" s="145" t="s">
        <v>497</v>
      </c>
      <c r="I202" s="146"/>
      <c r="L202" s="30"/>
      <c r="M202" s="147"/>
      <c r="T202" s="54"/>
      <c r="AT202" s="15" t="s">
        <v>156</v>
      </c>
      <c r="AU202" s="15" t="s">
        <v>87</v>
      </c>
    </row>
    <row r="203" spans="2:65" s="1" customFormat="1" ht="24.15" customHeight="1">
      <c r="B203" s="30"/>
      <c r="C203" s="130" t="s">
        <v>278</v>
      </c>
      <c r="D203" s="130" t="s">
        <v>149</v>
      </c>
      <c r="E203" s="131" t="s">
        <v>498</v>
      </c>
      <c r="F203" s="132" t="s">
        <v>499</v>
      </c>
      <c r="G203" s="133" t="s">
        <v>299</v>
      </c>
      <c r="H203" s="134">
        <v>35</v>
      </c>
      <c r="I203" s="135"/>
      <c r="J203" s="136">
        <f>ROUND(I203*H203,2)</f>
        <v>0</v>
      </c>
      <c r="K203" s="132" t="s">
        <v>153</v>
      </c>
      <c r="L203" s="137"/>
      <c r="M203" s="138" t="s">
        <v>1</v>
      </c>
      <c r="N203" s="139" t="s">
        <v>42</v>
      </c>
      <c r="P203" s="140">
        <f>O203*H203</f>
        <v>0</v>
      </c>
      <c r="Q203" s="140">
        <v>4.0000000000000003E-5</v>
      </c>
      <c r="R203" s="140">
        <f>Q203*H203</f>
        <v>1.4000000000000002E-3</v>
      </c>
      <c r="S203" s="140">
        <v>0</v>
      </c>
      <c r="T203" s="141">
        <f>S203*H203</f>
        <v>0</v>
      </c>
      <c r="AR203" s="142" t="s">
        <v>154</v>
      </c>
      <c r="AT203" s="142" t="s">
        <v>149</v>
      </c>
      <c r="AU203" s="142" t="s">
        <v>87</v>
      </c>
      <c r="AY203" s="15" t="s">
        <v>146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85</v>
      </c>
      <c r="BK203" s="143">
        <f>ROUND(I203*H203,2)</f>
        <v>0</v>
      </c>
      <c r="BL203" s="15" t="s">
        <v>155</v>
      </c>
      <c r="BM203" s="142" t="s">
        <v>279</v>
      </c>
    </row>
    <row r="204" spans="2:65" s="1" customFormat="1" ht="10">
      <c r="B204" s="30"/>
      <c r="D204" s="144" t="s">
        <v>156</v>
      </c>
      <c r="F204" s="145" t="s">
        <v>499</v>
      </c>
      <c r="I204" s="146"/>
      <c r="L204" s="30"/>
      <c r="M204" s="147"/>
      <c r="T204" s="54"/>
      <c r="AT204" s="15" t="s">
        <v>156</v>
      </c>
      <c r="AU204" s="15" t="s">
        <v>87</v>
      </c>
    </row>
    <row r="205" spans="2:65" s="1" customFormat="1" ht="16.5" customHeight="1">
      <c r="B205" s="30"/>
      <c r="C205" s="130" t="s">
        <v>214</v>
      </c>
      <c r="D205" s="130" t="s">
        <v>149</v>
      </c>
      <c r="E205" s="131" t="s">
        <v>500</v>
      </c>
      <c r="F205" s="132" t="s">
        <v>501</v>
      </c>
      <c r="G205" s="133" t="s">
        <v>299</v>
      </c>
      <c r="H205" s="134">
        <v>20</v>
      </c>
      <c r="I205" s="135"/>
      <c r="J205" s="136">
        <f>ROUND(I205*H205,2)</f>
        <v>0</v>
      </c>
      <c r="K205" s="132" t="s">
        <v>1</v>
      </c>
      <c r="L205" s="137"/>
      <c r="M205" s="138" t="s">
        <v>1</v>
      </c>
      <c r="N205" s="139" t="s">
        <v>42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154</v>
      </c>
      <c r="AT205" s="142" t="s">
        <v>149</v>
      </c>
      <c r="AU205" s="142" t="s">
        <v>87</v>
      </c>
      <c r="AY205" s="15" t="s">
        <v>146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85</v>
      </c>
      <c r="BK205" s="143">
        <f>ROUND(I205*H205,2)</f>
        <v>0</v>
      </c>
      <c r="BL205" s="15" t="s">
        <v>155</v>
      </c>
      <c r="BM205" s="142" t="s">
        <v>280</v>
      </c>
    </row>
    <row r="206" spans="2:65" s="1" customFormat="1" ht="10">
      <c r="B206" s="30"/>
      <c r="D206" s="144" t="s">
        <v>156</v>
      </c>
      <c r="F206" s="145" t="s">
        <v>501</v>
      </c>
      <c r="I206" s="146"/>
      <c r="L206" s="30"/>
      <c r="M206" s="147"/>
      <c r="T206" s="54"/>
      <c r="AT206" s="15" t="s">
        <v>156</v>
      </c>
      <c r="AU206" s="15" t="s">
        <v>87</v>
      </c>
    </row>
    <row r="207" spans="2:65" s="1" customFormat="1" ht="33" customHeight="1">
      <c r="B207" s="30"/>
      <c r="C207" s="130" t="s">
        <v>281</v>
      </c>
      <c r="D207" s="130" t="s">
        <v>149</v>
      </c>
      <c r="E207" s="131" t="s">
        <v>502</v>
      </c>
      <c r="F207" s="132" t="s">
        <v>503</v>
      </c>
      <c r="G207" s="133" t="s">
        <v>299</v>
      </c>
      <c r="H207" s="134">
        <v>15</v>
      </c>
      <c r="I207" s="135"/>
      <c r="J207" s="136">
        <f>ROUND(I207*H207,2)</f>
        <v>0</v>
      </c>
      <c r="K207" s="132" t="s">
        <v>1</v>
      </c>
      <c r="L207" s="137"/>
      <c r="M207" s="138" t="s">
        <v>1</v>
      </c>
      <c r="N207" s="139" t="s">
        <v>42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154</v>
      </c>
      <c r="AT207" s="142" t="s">
        <v>149</v>
      </c>
      <c r="AU207" s="142" t="s">
        <v>87</v>
      </c>
      <c r="AY207" s="15" t="s">
        <v>146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85</v>
      </c>
      <c r="BK207" s="143">
        <f>ROUND(I207*H207,2)</f>
        <v>0</v>
      </c>
      <c r="BL207" s="15" t="s">
        <v>155</v>
      </c>
      <c r="BM207" s="142" t="s">
        <v>284</v>
      </c>
    </row>
    <row r="208" spans="2:65" s="1" customFormat="1" ht="18">
      <c r="B208" s="30"/>
      <c r="D208" s="144" t="s">
        <v>156</v>
      </c>
      <c r="F208" s="145" t="s">
        <v>503</v>
      </c>
      <c r="I208" s="146"/>
      <c r="L208" s="30"/>
      <c r="M208" s="147"/>
      <c r="T208" s="54"/>
      <c r="AT208" s="15" t="s">
        <v>156</v>
      </c>
      <c r="AU208" s="15" t="s">
        <v>87</v>
      </c>
    </row>
    <row r="209" spans="2:65" s="1" customFormat="1" ht="21.75" customHeight="1">
      <c r="B209" s="30"/>
      <c r="C209" s="148" t="s">
        <v>217</v>
      </c>
      <c r="D209" s="148" t="s">
        <v>157</v>
      </c>
      <c r="E209" s="149" t="s">
        <v>309</v>
      </c>
      <c r="F209" s="150" t="s">
        <v>310</v>
      </c>
      <c r="G209" s="151" t="s">
        <v>299</v>
      </c>
      <c r="H209" s="152">
        <v>90</v>
      </c>
      <c r="I209" s="153"/>
      <c r="J209" s="154">
        <f>ROUND(I209*H209,2)</f>
        <v>0</v>
      </c>
      <c r="K209" s="150" t="s">
        <v>153</v>
      </c>
      <c r="L209" s="30"/>
      <c r="M209" s="155" t="s">
        <v>1</v>
      </c>
      <c r="N209" s="156" t="s">
        <v>42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155</v>
      </c>
      <c r="AT209" s="142" t="s">
        <v>157</v>
      </c>
      <c r="AU209" s="142" t="s">
        <v>87</v>
      </c>
      <c r="AY209" s="15" t="s">
        <v>146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5" t="s">
        <v>85</v>
      </c>
      <c r="BK209" s="143">
        <f>ROUND(I209*H209,2)</f>
        <v>0</v>
      </c>
      <c r="BL209" s="15" t="s">
        <v>155</v>
      </c>
      <c r="BM209" s="142" t="s">
        <v>287</v>
      </c>
    </row>
    <row r="210" spans="2:65" s="1" customFormat="1" ht="10">
      <c r="B210" s="30"/>
      <c r="D210" s="144" t="s">
        <v>156</v>
      </c>
      <c r="F210" s="145" t="s">
        <v>310</v>
      </c>
      <c r="I210" s="146"/>
      <c r="L210" s="30"/>
      <c r="M210" s="147"/>
      <c r="T210" s="54"/>
      <c r="AT210" s="15" t="s">
        <v>156</v>
      </c>
      <c r="AU210" s="15" t="s">
        <v>87</v>
      </c>
    </row>
    <row r="211" spans="2:65" s="1" customFormat="1" ht="33" customHeight="1">
      <c r="B211" s="30"/>
      <c r="C211" s="130" t="s">
        <v>288</v>
      </c>
      <c r="D211" s="130" t="s">
        <v>149</v>
      </c>
      <c r="E211" s="131" t="s">
        <v>504</v>
      </c>
      <c r="F211" s="132" t="s">
        <v>505</v>
      </c>
      <c r="G211" s="133" t="s">
        <v>299</v>
      </c>
      <c r="H211" s="134">
        <v>25</v>
      </c>
      <c r="I211" s="135"/>
      <c r="J211" s="136">
        <f>ROUND(I211*H211,2)</f>
        <v>0</v>
      </c>
      <c r="K211" s="132" t="s">
        <v>153</v>
      </c>
      <c r="L211" s="137"/>
      <c r="M211" s="138" t="s">
        <v>1</v>
      </c>
      <c r="N211" s="139" t="s">
        <v>42</v>
      </c>
      <c r="P211" s="140">
        <f>O211*H211</f>
        <v>0</v>
      </c>
      <c r="Q211" s="140">
        <v>8.0000000000000007E-5</v>
      </c>
      <c r="R211" s="140">
        <f>Q211*H211</f>
        <v>2E-3</v>
      </c>
      <c r="S211" s="140">
        <v>0</v>
      </c>
      <c r="T211" s="141">
        <f>S211*H211</f>
        <v>0</v>
      </c>
      <c r="AR211" s="142" t="s">
        <v>154</v>
      </c>
      <c r="AT211" s="142" t="s">
        <v>149</v>
      </c>
      <c r="AU211" s="142" t="s">
        <v>87</v>
      </c>
      <c r="AY211" s="15" t="s">
        <v>146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85</v>
      </c>
      <c r="BK211" s="143">
        <f>ROUND(I211*H211,2)</f>
        <v>0</v>
      </c>
      <c r="BL211" s="15" t="s">
        <v>155</v>
      </c>
      <c r="BM211" s="142" t="s">
        <v>289</v>
      </c>
    </row>
    <row r="212" spans="2:65" s="1" customFormat="1" ht="18">
      <c r="B212" s="30"/>
      <c r="D212" s="144" t="s">
        <v>156</v>
      </c>
      <c r="F212" s="145" t="s">
        <v>505</v>
      </c>
      <c r="I212" s="146"/>
      <c r="L212" s="30"/>
      <c r="M212" s="147"/>
      <c r="T212" s="54"/>
      <c r="AT212" s="15" t="s">
        <v>156</v>
      </c>
      <c r="AU212" s="15" t="s">
        <v>87</v>
      </c>
    </row>
    <row r="213" spans="2:65" s="1" customFormat="1" ht="24.15" customHeight="1">
      <c r="B213" s="30"/>
      <c r="C213" s="148" t="s">
        <v>220</v>
      </c>
      <c r="D213" s="148" t="s">
        <v>157</v>
      </c>
      <c r="E213" s="149" t="s">
        <v>319</v>
      </c>
      <c r="F213" s="150" t="s">
        <v>320</v>
      </c>
      <c r="G213" s="151" t="s">
        <v>299</v>
      </c>
      <c r="H213" s="152">
        <v>25</v>
      </c>
      <c r="I213" s="153"/>
      <c r="J213" s="154">
        <f>ROUND(I213*H213,2)</f>
        <v>0</v>
      </c>
      <c r="K213" s="150" t="s">
        <v>153</v>
      </c>
      <c r="L213" s="30"/>
      <c r="M213" s="155" t="s">
        <v>1</v>
      </c>
      <c r="N213" s="156" t="s">
        <v>42</v>
      </c>
      <c r="P213" s="140">
        <f>O213*H213</f>
        <v>0</v>
      </c>
      <c r="Q213" s="140">
        <v>0</v>
      </c>
      <c r="R213" s="140">
        <f>Q213*H213</f>
        <v>0</v>
      </c>
      <c r="S213" s="140">
        <v>0</v>
      </c>
      <c r="T213" s="141">
        <f>S213*H213</f>
        <v>0</v>
      </c>
      <c r="AR213" s="142" t="s">
        <v>155</v>
      </c>
      <c r="AT213" s="142" t="s">
        <v>157</v>
      </c>
      <c r="AU213" s="142" t="s">
        <v>87</v>
      </c>
      <c r="AY213" s="15" t="s">
        <v>146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85</v>
      </c>
      <c r="BK213" s="143">
        <f>ROUND(I213*H213,2)</f>
        <v>0</v>
      </c>
      <c r="BL213" s="15" t="s">
        <v>155</v>
      </c>
      <c r="BM213" s="142" t="s">
        <v>290</v>
      </c>
    </row>
    <row r="214" spans="2:65" s="1" customFormat="1" ht="18">
      <c r="B214" s="30"/>
      <c r="D214" s="144" t="s">
        <v>156</v>
      </c>
      <c r="F214" s="145" t="s">
        <v>320</v>
      </c>
      <c r="I214" s="146"/>
      <c r="L214" s="30"/>
      <c r="M214" s="147"/>
      <c r="T214" s="54"/>
      <c r="AT214" s="15" t="s">
        <v>156</v>
      </c>
      <c r="AU214" s="15" t="s">
        <v>87</v>
      </c>
    </row>
    <row r="215" spans="2:65" s="1" customFormat="1" ht="24.15" customHeight="1">
      <c r="B215" s="30"/>
      <c r="C215" s="130" t="s">
        <v>292</v>
      </c>
      <c r="D215" s="130" t="s">
        <v>149</v>
      </c>
      <c r="E215" s="131" t="s">
        <v>506</v>
      </c>
      <c r="F215" s="132" t="s">
        <v>507</v>
      </c>
      <c r="G215" s="133" t="s">
        <v>299</v>
      </c>
      <c r="H215" s="134">
        <v>15</v>
      </c>
      <c r="I215" s="135"/>
      <c r="J215" s="136">
        <f>ROUND(I215*H215,2)</f>
        <v>0</v>
      </c>
      <c r="K215" s="132" t="s">
        <v>153</v>
      </c>
      <c r="L215" s="137"/>
      <c r="M215" s="138" t="s">
        <v>1</v>
      </c>
      <c r="N215" s="139" t="s">
        <v>42</v>
      </c>
      <c r="P215" s="140">
        <f>O215*H215</f>
        <v>0</v>
      </c>
      <c r="Q215" s="140">
        <v>1.2E-4</v>
      </c>
      <c r="R215" s="140">
        <f>Q215*H215</f>
        <v>1.8E-3</v>
      </c>
      <c r="S215" s="140">
        <v>0</v>
      </c>
      <c r="T215" s="141">
        <f>S215*H215</f>
        <v>0</v>
      </c>
      <c r="AR215" s="142" t="s">
        <v>154</v>
      </c>
      <c r="AT215" s="142" t="s">
        <v>149</v>
      </c>
      <c r="AU215" s="142" t="s">
        <v>87</v>
      </c>
      <c r="AY215" s="15" t="s">
        <v>146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5" t="s">
        <v>85</v>
      </c>
      <c r="BK215" s="143">
        <f>ROUND(I215*H215,2)</f>
        <v>0</v>
      </c>
      <c r="BL215" s="15" t="s">
        <v>155</v>
      </c>
      <c r="BM215" s="142" t="s">
        <v>293</v>
      </c>
    </row>
    <row r="216" spans="2:65" s="1" customFormat="1" ht="18">
      <c r="B216" s="30"/>
      <c r="D216" s="144" t="s">
        <v>156</v>
      </c>
      <c r="F216" s="145" t="s">
        <v>507</v>
      </c>
      <c r="I216" s="146"/>
      <c r="L216" s="30"/>
      <c r="M216" s="147"/>
      <c r="T216" s="54"/>
      <c r="AT216" s="15" t="s">
        <v>156</v>
      </c>
      <c r="AU216" s="15" t="s">
        <v>87</v>
      </c>
    </row>
    <row r="217" spans="2:65" s="1" customFormat="1" ht="24.15" customHeight="1">
      <c r="B217" s="30"/>
      <c r="C217" s="148" t="s">
        <v>223</v>
      </c>
      <c r="D217" s="148" t="s">
        <v>157</v>
      </c>
      <c r="E217" s="149" t="s">
        <v>326</v>
      </c>
      <c r="F217" s="150" t="s">
        <v>327</v>
      </c>
      <c r="G217" s="151" t="s">
        <v>299</v>
      </c>
      <c r="H217" s="152">
        <v>15</v>
      </c>
      <c r="I217" s="153"/>
      <c r="J217" s="154">
        <f>ROUND(I217*H217,2)</f>
        <v>0</v>
      </c>
      <c r="K217" s="150" t="s">
        <v>153</v>
      </c>
      <c r="L217" s="30"/>
      <c r="M217" s="155" t="s">
        <v>1</v>
      </c>
      <c r="N217" s="156" t="s">
        <v>42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155</v>
      </c>
      <c r="AT217" s="142" t="s">
        <v>157</v>
      </c>
      <c r="AU217" s="142" t="s">
        <v>87</v>
      </c>
      <c r="AY217" s="15" t="s">
        <v>146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85</v>
      </c>
      <c r="BK217" s="143">
        <f>ROUND(I217*H217,2)</f>
        <v>0</v>
      </c>
      <c r="BL217" s="15" t="s">
        <v>155</v>
      </c>
      <c r="BM217" s="142" t="s">
        <v>300</v>
      </c>
    </row>
    <row r="218" spans="2:65" s="1" customFormat="1" ht="18">
      <c r="B218" s="30"/>
      <c r="D218" s="144" t="s">
        <v>156</v>
      </c>
      <c r="F218" s="145" t="s">
        <v>327</v>
      </c>
      <c r="I218" s="146"/>
      <c r="L218" s="30"/>
      <c r="M218" s="147"/>
      <c r="T218" s="54"/>
      <c r="AT218" s="15" t="s">
        <v>156</v>
      </c>
      <c r="AU218" s="15" t="s">
        <v>87</v>
      </c>
    </row>
    <row r="219" spans="2:65" s="1" customFormat="1" ht="24.15" customHeight="1">
      <c r="B219" s="30"/>
      <c r="C219" s="130" t="s">
        <v>301</v>
      </c>
      <c r="D219" s="130" t="s">
        <v>149</v>
      </c>
      <c r="E219" s="131" t="s">
        <v>330</v>
      </c>
      <c r="F219" s="132" t="s">
        <v>331</v>
      </c>
      <c r="G219" s="133" t="s">
        <v>299</v>
      </c>
      <c r="H219" s="134">
        <v>15</v>
      </c>
      <c r="I219" s="135"/>
      <c r="J219" s="136">
        <f>ROUND(I219*H219,2)</f>
        <v>0</v>
      </c>
      <c r="K219" s="132" t="s">
        <v>153</v>
      </c>
      <c r="L219" s="137"/>
      <c r="M219" s="138" t="s">
        <v>1</v>
      </c>
      <c r="N219" s="139" t="s">
        <v>42</v>
      </c>
      <c r="P219" s="140">
        <f>O219*H219</f>
        <v>0</v>
      </c>
      <c r="Q219" s="140">
        <v>6.9999999999999994E-5</v>
      </c>
      <c r="R219" s="140">
        <f>Q219*H219</f>
        <v>1.0499999999999999E-3</v>
      </c>
      <c r="S219" s="140">
        <v>0</v>
      </c>
      <c r="T219" s="141">
        <f>S219*H219</f>
        <v>0</v>
      </c>
      <c r="AR219" s="142" t="s">
        <v>154</v>
      </c>
      <c r="AT219" s="142" t="s">
        <v>149</v>
      </c>
      <c r="AU219" s="142" t="s">
        <v>87</v>
      </c>
      <c r="AY219" s="15" t="s">
        <v>146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5" t="s">
        <v>85</v>
      </c>
      <c r="BK219" s="143">
        <f>ROUND(I219*H219,2)</f>
        <v>0</v>
      </c>
      <c r="BL219" s="15" t="s">
        <v>155</v>
      </c>
      <c r="BM219" s="142" t="s">
        <v>304</v>
      </c>
    </row>
    <row r="220" spans="2:65" s="1" customFormat="1" ht="18">
      <c r="B220" s="30"/>
      <c r="D220" s="144" t="s">
        <v>156</v>
      </c>
      <c r="F220" s="145" t="s">
        <v>331</v>
      </c>
      <c r="I220" s="146"/>
      <c r="L220" s="30"/>
      <c r="M220" s="147"/>
      <c r="T220" s="54"/>
      <c r="AT220" s="15" t="s">
        <v>156</v>
      </c>
      <c r="AU220" s="15" t="s">
        <v>87</v>
      </c>
    </row>
    <row r="221" spans="2:65" s="1" customFormat="1" ht="33" customHeight="1">
      <c r="B221" s="30"/>
      <c r="C221" s="148" t="s">
        <v>227</v>
      </c>
      <c r="D221" s="148" t="s">
        <v>157</v>
      </c>
      <c r="E221" s="149" t="s">
        <v>333</v>
      </c>
      <c r="F221" s="150" t="s">
        <v>334</v>
      </c>
      <c r="G221" s="151" t="s">
        <v>299</v>
      </c>
      <c r="H221" s="152">
        <v>15</v>
      </c>
      <c r="I221" s="153"/>
      <c r="J221" s="154">
        <f>ROUND(I221*H221,2)</f>
        <v>0</v>
      </c>
      <c r="K221" s="150" t="s">
        <v>153</v>
      </c>
      <c r="L221" s="30"/>
      <c r="M221" s="155" t="s">
        <v>1</v>
      </c>
      <c r="N221" s="156" t="s">
        <v>42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1">
        <f>S221*H221</f>
        <v>0</v>
      </c>
      <c r="AR221" s="142" t="s">
        <v>155</v>
      </c>
      <c r="AT221" s="142" t="s">
        <v>157</v>
      </c>
      <c r="AU221" s="142" t="s">
        <v>87</v>
      </c>
      <c r="AY221" s="15" t="s">
        <v>146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85</v>
      </c>
      <c r="BK221" s="143">
        <f>ROUND(I221*H221,2)</f>
        <v>0</v>
      </c>
      <c r="BL221" s="15" t="s">
        <v>155</v>
      </c>
      <c r="BM221" s="142" t="s">
        <v>307</v>
      </c>
    </row>
    <row r="222" spans="2:65" s="1" customFormat="1" ht="18">
      <c r="B222" s="30"/>
      <c r="D222" s="144" t="s">
        <v>156</v>
      </c>
      <c r="F222" s="145" t="s">
        <v>334</v>
      </c>
      <c r="I222" s="146"/>
      <c r="L222" s="30"/>
      <c r="M222" s="147"/>
      <c r="T222" s="54"/>
      <c r="AT222" s="15" t="s">
        <v>156</v>
      </c>
      <c r="AU222" s="15" t="s">
        <v>87</v>
      </c>
    </row>
    <row r="223" spans="2:65" s="1" customFormat="1" ht="16.5" customHeight="1">
      <c r="B223" s="30"/>
      <c r="C223" s="130" t="s">
        <v>308</v>
      </c>
      <c r="D223" s="130" t="s">
        <v>149</v>
      </c>
      <c r="E223" s="131" t="s">
        <v>337</v>
      </c>
      <c r="F223" s="132" t="s">
        <v>338</v>
      </c>
      <c r="G223" s="133" t="s">
        <v>152</v>
      </c>
      <c r="H223" s="134">
        <v>1</v>
      </c>
      <c r="I223" s="135"/>
      <c r="J223" s="136">
        <f>ROUND(I223*H223,2)</f>
        <v>0</v>
      </c>
      <c r="K223" s="132" t="s">
        <v>1</v>
      </c>
      <c r="L223" s="137"/>
      <c r="M223" s="138" t="s">
        <v>1</v>
      </c>
      <c r="N223" s="139" t="s">
        <v>42</v>
      </c>
      <c r="P223" s="140">
        <f>O223*H223</f>
        <v>0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AR223" s="142" t="s">
        <v>154</v>
      </c>
      <c r="AT223" s="142" t="s">
        <v>149</v>
      </c>
      <c r="AU223" s="142" t="s">
        <v>87</v>
      </c>
      <c r="AY223" s="15" t="s">
        <v>146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85</v>
      </c>
      <c r="BK223" s="143">
        <f>ROUND(I223*H223,2)</f>
        <v>0</v>
      </c>
      <c r="BL223" s="15" t="s">
        <v>155</v>
      </c>
      <c r="BM223" s="142" t="s">
        <v>311</v>
      </c>
    </row>
    <row r="224" spans="2:65" s="1" customFormat="1" ht="10">
      <c r="B224" s="30"/>
      <c r="D224" s="144" t="s">
        <v>156</v>
      </c>
      <c r="F224" s="145" t="s">
        <v>338</v>
      </c>
      <c r="I224" s="146"/>
      <c r="L224" s="30"/>
      <c r="M224" s="147"/>
      <c r="T224" s="54"/>
      <c r="AT224" s="15" t="s">
        <v>156</v>
      </c>
      <c r="AU224" s="15" t="s">
        <v>87</v>
      </c>
    </row>
    <row r="225" spans="2:65" s="1" customFormat="1" ht="16.5" customHeight="1">
      <c r="B225" s="30"/>
      <c r="C225" s="148" t="s">
        <v>230</v>
      </c>
      <c r="D225" s="148" t="s">
        <v>157</v>
      </c>
      <c r="E225" s="149" t="s">
        <v>340</v>
      </c>
      <c r="F225" s="150" t="s">
        <v>341</v>
      </c>
      <c r="G225" s="151" t="s">
        <v>163</v>
      </c>
      <c r="H225" s="152">
        <v>1</v>
      </c>
      <c r="I225" s="153"/>
      <c r="J225" s="154">
        <f>ROUND(I225*H225,2)</f>
        <v>0</v>
      </c>
      <c r="K225" s="150" t="s">
        <v>1</v>
      </c>
      <c r="L225" s="30"/>
      <c r="M225" s="155" t="s">
        <v>1</v>
      </c>
      <c r="N225" s="156" t="s">
        <v>42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AR225" s="142" t="s">
        <v>155</v>
      </c>
      <c r="AT225" s="142" t="s">
        <v>157</v>
      </c>
      <c r="AU225" s="142" t="s">
        <v>87</v>
      </c>
      <c r="AY225" s="15" t="s">
        <v>146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5" t="s">
        <v>85</v>
      </c>
      <c r="BK225" s="143">
        <f>ROUND(I225*H225,2)</f>
        <v>0</v>
      </c>
      <c r="BL225" s="15" t="s">
        <v>155</v>
      </c>
      <c r="BM225" s="142" t="s">
        <v>314</v>
      </c>
    </row>
    <row r="226" spans="2:65" s="1" customFormat="1" ht="10">
      <c r="B226" s="30"/>
      <c r="D226" s="144" t="s">
        <v>156</v>
      </c>
      <c r="F226" s="145" t="s">
        <v>341</v>
      </c>
      <c r="I226" s="146"/>
      <c r="L226" s="30"/>
      <c r="M226" s="147"/>
      <c r="T226" s="54"/>
      <c r="AT226" s="15" t="s">
        <v>156</v>
      </c>
      <c r="AU226" s="15" t="s">
        <v>87</v>
      </c>
    </row>
    <row r="227" spans="2:65" s="1" customFormat="1" ht="16.5" customHeight="1">
      <c r="B227" s="30"/>
      <c r="C227" s="130" t="s">
        <v>315</v>
      </c>
      <c r="D227" s="130" t="s">
        <v>149</v>
      </c>
      <c r="E227" s="131" t="s">
        <v>525</v>
      </c>
      <c r="F227" s="132" t="s">
        <v>526</v>
      </c>
      <c r="G227" s="133" t="s">
        <v>299</v>
      </c>
      <c r="H227" s="134">
        <v>2</v>
      </c>
      <c r="I227" s="135"/>
      <c r="J227" s="136">
        <f>ROUND(I227*H227,2)</f>
        <v>0</v>
      </c>
      <c r="K227" s="132" t="s">
        <v>153</v>
      </c>
      <c r="L227" s="137"/>
      <c r="M227" s="138" t="s">
        <v>1</v>
      </c>
      <c r="N227" s="139" t="s">
        <v>42</v>
      </c>
      <c r="P227" s="140">
        <f>O227*H227</f>
        <v>0</v>
      </c>
      <c r="Q227" s="140">
        <v>8.0000000000000007E-5</v>
      </c>
      <c r="R227" s="140">
        <f>Q227*H227</f>
        <v>1.6000000000000001E-4</v>
      </c>
      <c r="S227" s="140">
        <v>0</v>
      </c>
      <c r="T227" s="141">
        <f>S227*H227</f>
        <v>0</v>
      </c>
      <c r="AR227" s="142" t="s">
        <v>154</v>
      </c>
      <c r="AT227" s="142" t="s">
        <v>149</v>
      </c>
      <c r="AU227" s="142" t="s">
        <v>87</v>
      </c>
      <c r="AY227" s="15" t="s">
        <v>146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85</v>
      </c>
      <c r="BK227" s="143">
        <f>ROUND(I227*H227,2)</f>
        <v>0</v>
      </c>
      <c r="BL227" s="15" t="s">
        <v>155</v>
      </c>
      <c r="BM227" s="142" t="s">
        <v>318</v>
      </c>
    </row>
    <row r="228" spans="2:65" s="1" customFormat="1" ht="10">
      <c r="B228" s="30"/>
      <c r="D228" s="144" t="s">
        <v>156</v>
      </c>
      <c r="F228" s="145" t="s">
        <v>526</v>
      </c>
      <c r="I228" s="146"/>
      <c r="L228" s="30"/>
      <c r="M228" s="147"/>
      <c r="T228" s="54"/>
      <c r="AT228" s="15" t="s">
        <v>156</v>
      </c>
      <c r="AU228" s="15" t="s">
        <v>87</v>
      </c>
    </row>
    <row r="229" spans="2:65" s="12" customFormat="1" ht="10">
      <c r="B229" s="157"/>
      <c r="D229" s="144" t="s">
        <v>261</v>
      </c>
      <c r="E229" s="158" t="s">
        <v>1</v>
      </c>
      <c r="F229" s="159" t="s">
        <v>527</v>
      </c>
      <c r="H229" s="160">
        <v>2</v>
      </c>
      <c r="I229" s="161"/>
      <c r="L229" s="157"/>
      <c r="M229" s="162"/>
      <c r="T229" s="163"/>
      <c r="AT229" s="158" t="s">
        <v>261</v>
      </c>
      <c r="AU229" s="158" t="s">
        <v>87</v>
      </c>
      <c r="AV229" s="12" t="s">
        <v>87</v>
      </c>
      <c r="AW229" s="12" t="s">
        <v>33</v>
      </c>
      <c r="AX229" s="12" t="s">
        <v>77</v>
      </c>
      <c r="AY229" s="158" t="s">
        <v>146</v>
      </c>
    </row>
    <row r="230" spans="2:65" s="13" customFormat="1" ht="10">
      <c r="B230" s="164"/>
      <c r="D230" s="144" t="s">
        <v>261</v>
      </c>
      <c r="E230" s="165" t="s">
        <v>1</v>
      </c>
      <c r="F230" s="166" t="s">
        <v>263</v>
      </c>
      <c r="H230" s="167">
        <v>2</v>
      </c>
      <c r="I230" s="168"/>
      <c r="L230" s="164"/>
      <c r="M230" s="169"/>
      <c r="T230" s="170"/>
      <c r="AT230" s="165" t="s">
        <v>261</v>
      </c>
      <c r="AU230" s="165" t="s">
        <v>87</v>
      </c>
      <c r="AV230" s="13" t="s">
        <v>155</v>
      </c>
      <c r="AW230" s="13" t="s">
        <v>33</v>
      </c>
      <c r="AX230" s="13" t="s">
        <v>85</v>
      </c>
      <c r="AY230" s="165" t="s">
        <v>146</v>
      </c>
    </row>
    <row r="231" spans="2:65" s="1" customFormat="1" ht="16.5" customHeight="1">
      <c r="B231" s="30"/>
      <c r="C231" s="130" t="s">
        <v>234</v>
      </c>
      <c r="D231" s="130" t="s">
        <v>149</v>
      </c>
      <c r="E231" s="131" t="s">
        <v>508</v>
      </c>
      <c r="F231" s="132" t="s">
        <v>509</v>
      </c>
      <c r="G231" s="133" t="s">
        <v>299</v>
      </c>
      <c r="H231" s="134">
        <v>34</v>
      </c>
      <c r="I231" s="135"/>
      <c r="J231" s="136">
        <f>ROUND(I231*H231,2)</f>
        <v>0</v>
      </c>
      <c r="K231" s="132" t="s">
        <v>153</v>
      </c>
      <c r="L231" s="137"/>
      <c r="M231" s="138" t="s">
        <v>1</v>
      </c>
      <c r="N231" s="139" t="s">
        <v>42</v>
      </c>
      <c r="P231" s="140">
        <f>O231*H231</f>
        <v>0</v>
      </c>
      <c r="Q231" s="140">
        <v>1.2999999999999999E-4</v>
      </c>
      <c r="R231" s="140">
        <f>Q231*H231</f>
        <v>4.4199999999999995E-3</v>
      </c>
      <c r="S231" s="140">
        <v>0</v>
      </c>
      <c r="T231" s="141">
        <f>S231*H231</f>
        <v>0</v>
      </c>
      <c r="AR231" s="142" t="s">
        <v>154</v>
      </c>
      <c r="AT231" s="142" t="s">
        <v>149</v>
      </c>
      <c r="AU231" s="142" t="s">
        <v>87</v>
      </c>
      <c r="AY231" s="15" t="s">
        <v>146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85</v>
      </c>
      <c r="BK231" s="143">
        <f>ROUND(I231*H231,2)</f>
        <v>0</v>
      </c>
      <c r="BL231" s="15" t="s">
        <v>155</v>
      </c>
      <c r="BM231" s="142" t="s">
        <v>321</v>
      </c>
    </row>
    <row r="232" spans="2:65" s="1" customFormat="1" ht="10">
      <c r="B232" s="30"/>
      <c r="D232" s="144" t="s">
        <v>156</v>
      </c>
      <c r="F232" s="145" t="s">
        <v>509</v>
      </c>
      <c r="I232" s="146"/>
      <c r="L232" s="30"/>
      <c r="M232" s="147"/>
      <c r="T232" s="54"/>
      <c r="AT232" s="15" t="s">
        <v>156</v>
      </c>
      <c r="AU232" s="15" t="s">
        <v>87</v>
      </c>
    </row>
    <row r="233" spans="2:65" s="1" customFormat="1" ht="16.5" customHeight="1">
      <c r="B233" s="30"/>
      <c r="C233" s="130" t="s">
        <v>322</v>
      </c>
      <c r="D233" s="130" t="s">
        <v>149</v>
      </c>
      <c r="E233" s="131" t="s">
        <v>510</v>
      </c>
      <c r="F233" s="132" t="s">
        <v>511</v>
      </c>
      <c r="G233" s="133" t="s">
        <v>299</v>
      </c>
      <c r="H233" s="134">
        <v>10</v>
      </c>
      <c r="I233" s="135"/>
      <c r="J233" s="136">
        <f>ROUND(I233*H233,2)</f>
        <v>0</v>
      </c>
      <c r="K233" s="132" t="s">
        <v>153</v>
      </c>
      <c r="L233" s="137"/>
      <c r="M233" s="138" t="s">
        <v>1</v>
      </c>
      <c r="N233" s="139" t="s">
        <v>42</v>
      </c>
      <c r="P233" s="140">
        <f>O233*H233</f>
        <v>0</v>
      </c>
      <c r="Q233" s="140">
        <v>1.8000000000000001E-4</v>
      </c>
      <c r="R233" s="140">
        <f>Q233*H233</f>
        <v>1.8000000000000002E-3</v>
      </c>
      <c r="S233" s="140">
        <v>0</v>
      </c>
      <c r="T233" s="141">
        <f>S233*H233</f>
        <v>0</v>
      </c>
      <c r="AR233" s="142" t="s">
        <v>154</v>
      </c>
      <c r="AT233" s="142" t="s">
        <v>149</v>
      </c>
      <c r="AU233" s="142" t="s">
        <v>87</v>
      </c>
      <c r="AY233" s="15" t="s">
        <v>146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85</v>
      </c>
      <c r="BK233" s="143">
        <f>ROUND(I233*H233,2)</f>
        <v>0</v>
      </c>
      <c r="BL233" s="15" t="s">
        <v>155</v>
      </c>
      <c r="BM233" s="142" t="s">
        <v>325</v>
      </c>
    </row>
    <row r="234" spans="2:65" s="1" customFormat="1" ht="10">
      <c r="B234" s="30"/>
      <c r="D234" s="144" t="s">
        <v>156</v>
      </c>
      <c r="F234" s="145" t="s">
        <v>511</v>
      </c>
      <c r="I234" s="146"/>
      <c r="L234" s="30"/>
      <c r="M234" s="147"/>
      <c r="T234" s="54"/>
      <c r="AT234" s="15" t="s">
        <v>156</v>
      </c>
      <c r="AU234" s="15" t="s">
        <v>87</v>
      </c>
    </row>
    <row r="235" spans="2:65" s="1" customFormat="1" ht="16.5" customHeight="1">
      <c r="B235" s="30"/>
      <c r="C235" s="148" t="s">
        <v>237</v>
      </c>
      <c r="D235" s="148" t="s">
        <v>157</v>
      </c>
      <c r="E235" s="149" t="s">
        <v>359</v>
      </c>
      <c r="F235" s="150" t="s">
        <v>360</v>
      </c>
      <c r="G235" s="151" t="s">
        <v>299</v>
      </c>
      <c r="H235" s="152">
        <v>46</v>
      </c>
      <c r="I235" s="153"/>
      <c r="J235" s="154">
        <f>ROUND(I235*H235,2)</f>
        <v>0</v>
      </c>
      <c r="K235" s="150" t="s">
        <v>153</v>
      </c>
      <c r="L235" s="30"/>
      <c r="M235" s="155" t="s">
        <v>1</v>
      </c>
      <c r="N235" s="156" t="s">
        <v>42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155</v>
      </c>
      <c r="AT235" s="142" t="s">
        <v>157</v>
      </c>
      <c r="AU235" s="142" t="s">
        <v>87</v>
      </c>
      <c r="AY235" s="15" t="s">
        <v>146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85</v>
      </c>
      <c r="BK235" s="143">
        <f>ROUND(I235*H235,2)</f>
        <v>0</v>
      </c>
      <c r="BL235" s="15" t="s">
        <v>155</v>
      </c>
      <c r="BM235" s="142" t="s">
        <v>328</v>
      </c>
    </row>
    <row r="236" spans="2:65" s="1" customFormat="1" ht="10">
      <c r="B236" s="30"/>
      <c r="D236" s="144" t="s">
        <v>156</v>
      </c>
      <c r="F236" s="145" t="s">
        <v>360</v>
      </c>
      <c r="I236" s="146"/>
      <c r="L236" s="30"/>
      <c r="M236" s="147"/>
      <c r="T236" s="54"/>
      <c r="AT236" s="15" t="s">
        <v>156</v>
      </c>
      <c r="AU236" s="15" t="s">
        <v>87</v>
      </c>
    </row>
    <row r="237" spans="2:65" s="1" customFormat="1" ht="21.75" customHeight="1">
      <c r="B237" s="30"/>
      <c r="C237" s="130" t="s">
        <v>329</v>
      </c>
      <c r="D237" s="130" t="s">
        <v>149</v>
      </c>
      <c r="E237" s="131" t="s">
        <v>369</v>
      </c>
      <c r="F237" s="132" t="s">
        <v>370</v>
      </c>
      <c r="G237" s="133" t="s">
        <v>299</v>
      </c>
      <c r="H237" s="134">
        <v>4</v>
      </c>
      <c r="I237" s="135"/>
      <c r="J237" s="136">
        <f>ROUND(I237*H237,2)</f>
        <v>0</v>
      </c>
      <c r="K237" s="132" t="s">
        <v>371</v>
      </c>
      <c r="L237" s="137"/>
      <c r="M237" s="138" t="s">
        <v>1</v>
      </c>
      <c r="N237" s="139" t="s">
        <v>42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154</v>
      </c>
      <c r="AT237" s="142" t="s">
        <v>149</v>
      </c>
      <c r="AU237" s="142" t="s">
        <v>87</v>
      </c>
      <c r="AY237" s="15" t="s">
        <v>146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85</v>
      </c>
      <c r="BK237" s="143">
        <f>ROUND(I237*H237,2)</f>
        <v>0</v>
      </c>
      <c r="BL237" s="15" t="s">
        <v>155</v>
      </c>
      <c r="BM237" s="142" t="s">
        <v>332</v>
      </c>
    </row>
    <row r="238" spans="2:65" s="1" customFormat="1" ht="10">
      <c r="B238" s="30"/>
      <c r="D238" s="144" t="s">
        <v>156</v>
      </c>
      <c r="F238" s="145" t="s">
        <v>370</v>
      </c>
      <c r="I238" s="146"/>
      <c r="L238" s="30"/>
      <c r="M238" s="147"/>
      <c r="T238" s="54"/>
      <c r="AT238" s="15" t="s">
        <v>156</v>
      </c>
      <c r="AU238" s="15" t="s">
        <v>87</v>
      </c>
    </row>
    <row r="239" spans="2:65" s="1" customFormat="1" ht="24.15" customHeight="1">
      <c r="B239" s="30"/>
      <c r="C239" s="148" t="s">
        <v>241</v>
      </c>
      <c r="D239" s="148" t="s">
        <v>157</v>
      </c>
      <c r="E239" s="149" t="s">
        <v>374</v>
      </c>
      <c r="F239" s="150" t="s">
        <v>375</v>
      </c>
      <c r="G239" s="151" t="s">
        <v>299</v>
      </c>
      <c r="H239" s="152">
        <v>4</v>
      </c>
      <c r="I239" s="153"/>
      <c r="J239" s="154">
        <f>ROUND(I239*H239,2)</f>
        <v>0</v>
      </c>
      <c r="K239" s="150" t="s">
        <v>153</v>
      </c>
      <c r="L239" s="30"/>
      <c r="M239" s="155" t="s">
        <v>1</v>
      </c>
      <c r="N239" s="156" t="s">
        <v>42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155</v>
      </c>
      <c r="AT239" s="142" t="s">
        <v>157</v>
      </c>
      <c r="AU239" s="142" t="s">
        <v>87</v>
      </c>
      <c r="AY239" s="15" t="s">
        <v>146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85</v>
      </c>
      <c r="BK239" s="143">
        <f>ROUND(I239*H239,2)</f>
        <v>0</v>
      </c>
      <c r="BL239" s="15" t="s">
        <v>155</v>
      </c>
      <c r="BM239" s="142" t="s">
        <v>335</v>
      </c>
    </row>
    <row r="240" spans="2:65" s="1" customFormat="1" ht="18">
      <c r="B240" s="30"/>
      <c r="D240" s="144" t="s">
        <v>156</v>
      </c>
      <c r="F240" s="145" t="s">
        <v>375</v>
      </c>
      <c r="I240" s="146"/>
      <c r="L240" s="30"/>
      <c r="M240" s="147"/>
      <c r="T240" s="54"/>
      <c r="AT240" s="15" t="s">
        <v>156</v>
      </c>
      <c r="AU240" s="15" t="s">
        <v>87</v>
      </c>
    </row>
    <row r="241" spans="2:65" s="1" customFormat="1" ht="33" customHeight="1">
      <c r="B241" s="30"/>
      <c r="C241" s="148" t="s">
        <v>336</v>
      </c>
      <c r="D241" s="148" t="s">
        <v>157</v>
      </c>
      <c r="E241" s="149" t="s">
        <v>572</v>
      </c>
      <c r="F241" s="150" t="s">
        <v>573</v>
      </c>
      <c r="G241" s="151" t="s">
        <v>299</v>
      </c>
      <c r="H241" s="152">
        <v>2</v>
      </c>
      <c r="I241" s="153"/>
      <c r="J241" s="154">
        <f>ROUND(I241*H241,2)</f>
        <v>0</v>
      </c>
      <c r="K241" s="150" t="s">
        <v>153</v>
      </c>
      <c r="L241" s="30"/>
      <c r="M241" s="155" t="s">
        <v>1</v>
      </c>
      <c r="N241" s="156" t="s">
        <v>42</v>
      </c>
      <c r="P241" s="140">
        <f>O241*H241</f>
        <v>0</v>
      </c>
      <c r="Q241" s="140">
        <v>0</v>
      </c>
      <c r="R241" s="140">
        <f>Q241*H241</f>
        <v>0</v>
      </c>
      <c r="S241" s="140">
        <v>5.0000000000000001E-3</v>
      </c>
      <c r="T241" s="141">
        <f>S241*H241</f>
        <v>0.01</v>
      </c>
      <c r="AR241" s="142" t="s">
        <v>155</v>
      </c>
      <c r="AT241" s="142" t="s">
        <v>157</v>
      </c>
      <c r="AU241" s="142" t="s">
        <v>87</v>
      </c>
      <c r="AY241" s="15" t="s">
        <v>146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85</v>
      </c>
      <c r="BK241" s="143">
        <f>ROUND(I241*H241,2)</f>
        <v>0</v>
      </c>
      <c r="BL241" s="15" t="s">
        <v>155</v>
      </c>
      <c r="BM241" s="142" t="s">
        <v>339</v>
      </c>
    </row>
    <row r="242" spans="2:65" s="1" customFormat="1" ht="18">
      <c r="B242" s="30"/>
      <c r="D242" s="144" t="s">
        <v>156</v>
      </c>
      <c r="F242" s="145" t="s">
        <v>573</v>
      </c>
      <c r="I242" s="146"/>
      <c r="L242" s="30"/>
      <c r="M242" s="147"/>
      <c r="T242" s="54"/>
      <c r="AT242" s="15" t="s">
        <v>156</v>
      </c>
      <c r="AU242" s="15" t="s">
        <v>87</v>
      </c>
    </row>
    <row r="243" spans="2:65" s="1" customFormat="1" ht="24.15" customHeight="1">
      <c r="B243" s="30"/>
      <c r="C243" s="148" t="s">
        <v>244</v>
      </c>
      <c r="D243" s="148" t="s">
        <v>157</v>
      </c>
      <c r="E243" s="149" t="s">
        <v>381</v>
      </c>
      <c r="F243" s="150" t="s">
        <v>382</v>
      </c>
      <c r="G243" s="151" t="s">
        <v>152</v>
      </c>
      <c r="H243" s="152">
        <v>2</v>
      </c>
      <c r="I243" s="153"/>
      <c r="J243" s="154">
        <f>ROUND(I243*H243,2)</f>
        <v>0</v>
      </c>
      <c r="K243" s="150" t="s">
        <v>153</v>
      </c>
      <c r="L243" s="30"/>
      <c r="M243" s="155" t="s">
        <v>1</v>
      </c>
      <c r="N243" s="156" t="s">
        <v>42</v>
      </c>
      <c r="P243" s="140">
        <f>O243*H243</f>
        <v>0</v>
      </c>
      <c r="Q243" s="140">
        <v>0</v>
      </c>
      <c r="R243" s="140">
        <f>Q243*H243</f>
        <v>0</v>
      </c>
      <c r="S243" s="140">
        <v>5.0000000000000002E-5</v>
      </c>
      <c r="T243" s="141">
        <f>S243*H243</f>
        <v>1E-4</v>
      </c>
      <c r="AR243" s="142" t="s">
        <v>155</v>
      </c>
      <c r="AT243" s="142" t="s">
        <v>157</v>
      </c>
      <c r="AU243" s="142" t="s">
        <v>87</v>
      </c>
      <c r="AY243" s="15" t="s">
        <v>146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85</v>
      </c>
      <c r="BK243" s="143">
        <f>ROUND(I243*H243,2)</f>
        <v>0</v>
      </c>
      <c r="BL243" s="15" t="s">
        <v>155</v>
      </c>
      <c r="BM243" s="142" t="s">
        <v>342</v>
      </c>
    </row>
    <row r="244" spans="2:65" s="1" customFormat="1" ht="10">
      <c r="B244" s="30"/>
      <c r="D244" s="144" t="s">
        <v>156</v>
      </c>
      <c r="F244" s="145" t="s">
        <v>382</v>
      </c>
      <c r="I244" s="146"/>
      <c r="L244" s="30"/>
      <c r="M244" s="147"/>
      <c r="T244" s="54"/>
      <c r="AT244" s="15" t="s">
        <v>156</v>
      </c>
      <c r="AU244" s="15" t="s">
        <v>87</v>
      </c>
    </row>
    <row r="245" spans="2:65" s="1" customFormat="1" ht="24.15" customHeight="1">
      <c r="B245" s="30"/>
      <c r="C245" s="130" t="s">
        <v>343</v>
      </c>
      <c r="D245" s="130" t="s">
        <v>149</v>
      </c>
      <c r="E245" s="131" t="s">
        <v>384</v>
      </c>
      <c r="F245" s="132" t="s">
        <v>385</v>
      </c>
      <c r="G245" s="133" t="s">
        <v>152</v>
      </c>
      <c r="H245" s="134">
        <v>2</v>
      </c>
      <c r="I245" s="135"/>
      <c r="J245" s="136">
        <f>ROUND(I245*H245,2)</f>
        <v>0</v>
      </c>
      <c r="K245" s="132" t="s">
        <v>153</v>
      </c>
      <c r="L245" s="137"/>
      <c r="M245" s="138" t="s">
        <v>1</v>
      </c>
      <c r="N245" s="139" t="s">
        <v>42</v>
      </c>
      <c r="P245" s="140">
        <f>O245*H245</f>
        <v>0</v>
      </c>
      <c r="Q245" s="140">
        <v>4.0000000000000003E-5</v>
      </c>
      <c r="R245" s="140">
        <f>Q245*H245</f>
        <v>8.0000000000000007E-5</v>
      </c>
      <c r="S245" s="140">
        <v>0</v>
      </c>
      <c r="T245" s="141">
        <f>S245*H245</f>
        <v>0</v>
      </c>
      <c r="AR245" s="142" t="s">
        <v>154</v>
      </c>
      <c r="AT245" s="142" t="s">
        <v>149</v>
      </c>
      <c r="AU245" s="142" t="s">
        <v>87</v>
      </c>
      <c r="AY245" s="15" t="s">
        <v>146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85</v>
      </c>
      <c r="BK245" s="143">
        <f>ROUND(I245*H245,2)</f>
        <v>0</v>
      </c>
      <c r="BL245" s="15" t="s">
        <v>155</v>
      </c>
      <c r="BM245" s="142" t="s">
        <v>346</v>
      </c>
    </row>
    <row r="246" spans="2:65" s="1" customFormat="1" ht="10">
      <c r="B246" s="30"/>
      <c r="D246" s="144" t="s">
        <v>156</v>
      </c>
      <c r="F246" s="145" t="s">
        <v>385</v>
      </c>
      <c r="I246" s="146"/>
      <c r="L246" s="30"/>
      <c r="M246" s="147"/>
      <c r="T246" s="54"/>
      <c r="AT246" s="15" t="s">
        <v>156</v>
      </c>
      <c r="AU246" s="15" t="s">
        <v>87</v>
      </c>
    </row>
    <row r="247" spans="2:65" s="1" customFormat="1" ht="24.15" customHeight="1">
      <c r="B247" s="30"/>
      <c r="C247" s="148" t="s">
        <v>248</v>
      </c>
      <c r="D247" s="148" t="s">
        <v>157</v>
      </c>
      <c r="E247" s="149" t="s">
        <v>388</v>
      </c>
      <c r="F247" s="150" t="s">
        <v>389</v>
      </c>
      <c r="G247" s="151" t="s">
        <v>152</v>
      </c>
      <c r="H247" s="152">
        <v>2</v>
      </c>
      <c r="I247" s="153"/>
      <c r="J247" s="154">
        <f>ROUND(I247*H247,2)</f>
        <v>0</v>
      </c>
      <c r="K247" s="150" t="s">
        <v>153</v>
      </c>
      <c r="L247" s="30"/>
      <c r="M247" s="155" t="s">
        <v>1</v>
      </c>
      <c r="N247" s="156" t="s">
        <v>42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155</v>
      </c>
      <c r="AT247" s="142" t="s">
        <v>157</v>
      </c>
      <c r="AU247" s="142" t="s">
        <v>87</v>
      </c>
      <c r="AY247" s="15" t="s">
        <v>146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85</v>
      </c>
      <c r="BK247" s="143">
        <f>ROUND(I247*H247,2)</f>
        <v>0</v>
      </c>
      <c r="BL247" s="15" t="s">
        <v>155</v>
      </c>
      <c r="BM247" s="142" t="s">
        <v>349</v>
      </c>
    </row>
    <row r="248" spans="2:65" s="1" customFormat="1" ht="18">
      <c r="B248" s="30"/>
      <c r="D248" s="144" t="s">
        <v>156</v>
      </c>
      <c r="F248" s="145" t="s">
        <v>389</v>
      </c>
      <c r="I248" s="146"/>
      <c r="L248" s="30"/>
      <c r="M248" s="147"/>
      <c r="T248" s="54"/>
      <c r="AT248" s="15" t="s">
        <v>156</v>
      </c>
      <c r="AU248" s="15" t="s">
        <v>87</v>
      </c>
    </row>
    <row r="249" spans="2:65" s="1" customFormat="1" ht="16.5" customHeight="1">
      <c r="B249" s="30"/>
      <c r="C249" s="130" t="s">
        <v>350</v>
      </c>
      <c r="D249" s="130" t="s">
        <v>149</v>
      </c>
      <c r="E249" s="131" t="s">
        <v>391</v>
      </c>
      <c r="F249" s="132" t="s">
        <v>392</v>
      </c>
      <c r="G249" s="133" t="s">
        <v>393</v>
      </c>
      <c r="H249" s="134">
        <v>1</v>
      </c>
      <c r="I249" s="135"/>
      <c r="J249" s="136">
        <f>ROUND(I249*H249,2)</f>
        <v>0</v>
      </c>
      <c r="K249" s="132" t="s">
        <v>153</v>
      </c>
      <c r="L249" s="137"/>
      <c r="M249" s="138" t="s">
        <v>1</v>
      </c>
      <c r="N249" s="139" t="s">
        <v>42</v>
      </c>
      <c r="P249" s="140">
        <f>O249*H249</f>
        <v>0</v>
      </c>
      <c r="Q249" s="140">
        <v>1E-3</v>
      </c>
      <c r="R249" s="140">
        <f>Q249*H249</f>
        <v>1E-3</v>
      </c>
      <c r="S249" s="140">
        <v>0</v>
      </c>
      <c r="T249" s="141">
        <f>S249*H249</f>
        <v>0</v>
      </c>
      <c r="AR249" s="142" t="s">
        <v>154</v>
      </c>
      <c r="AT249" s="142" t="s">
        <v>149</v>
      </c>
      <c r="AU249" s="142" t="s">
        <v>87</v>
      </c>
      <c r="AY249" s="15" t="s">
        <v>146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85</v>
      </c>
      <c r="BK249" s="143">
        <f>ROUND(I249*H249,2)</f>
        <v>0</v>
      </c>
      <c r="BL249" s="15" t="s">
        <v>155</v>
      </c>
      <c r="BM249" s="142" t="s">
        <v>353</v>
      </c>
    </row>
    <row r="250" spans="2:65" s="1" customFormat="1" ht="10">
      <c r="B250" s="30"/>
      <c r="D250" s="144" t="s">
        <v>156</v>
      </c>
      <c r="F250" s="145" t="s">
        <v>392</v>
      </c>
      <c r="I250" s="146"/>
      <c r="L250" s="30"/>
      <c r="M250" s="147"/>
      <c r="T250" s="54"/>
      <c r="AT250" s="15" t="s">
        <v>156</v>
      </c>
      <c r="AU250" s="15" t="s">
        <v>87</v>
      </c>
    </row>
    <row r="251" spans="2:65" s="1" customFormat="1" ht="24.15" customHeight="1">
      <c r="B251" s="30"/>
      <c r="C251" s="130" t="s">
        <v>252</v>
      </c>
      <c r="D251" s="130" t="s">
        <v>149</v>
      </c>
      <c r="E251" s="131" t="s">
        <v>396</v>
      </c>
      <c r="F251" s="132" t="s">
        <v>397</v>
      </c>
      <c r="G251" s="133" t="s">
        <v>398</v>
      </c>
      <c r="H251" s="134">
        <v>5.0000000000000001E-3</v>
      </c>
      <c r="I251" s="135"/>
      <c r="J251" s="136">
        <f>ROUND(I251*H251,2)</f>
        <v>0</v>
      </c>
      <c r="K251" s="132" t="s">
        <v>153</v>
      </c>
      <c r="L251" s="137"/>
      <c r="M251" s="138" t="s">
        <v>1</v>
      </c>
      <c r="N251" s="139" t="s">
        <v>42</v>
      </c>
      <c r="P251" s="140">
        <f>O251*H251</f>
        <v>0</v>
      </c>
      <c r="Q251" s="140">
        <v>1</v>
      </c>
      <c r="R251" s="140">
        <f>Q251*H251</f>
        <v>5.0000000000000001E-3</v>
      </c>
      <c r="S251" s="140">
        <v>0</v>
      </c>
      <c r="T251" s="141">
        <f>S251*H251</f>
        <v>0</v>
      </c>
      <c r="AR251" s="142" t="s">
        <v>154</v>
      </c>
      <c r="AT251" s="142" t="s">
        <v>149</v>
      </c>
      <c r="AU251" s="142" t="s">
        <v>87</v>
      </c>
      <c r="AY251" s="15" t="s">
        <v>146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85</v>
      </c>
      <c r="BK251" s="143">
        <f>ROUND(I251*H251,2)</f>
        <v>0</v>
      </c>
      <c r="BL251" s="15" t="s">
        <v>155</v>
      </c>
      <c r="BM251" s="142" t="s">
        <v>356</v>
      </c>
    </row>
    <row r="252" spans="2:65" s="1" customFormat="1" ht="10">
      <c r="B252" s="30"/>
      <c r="D252" s="144" t="s">
        <v>156</v>
      </c>
      <c r="F252" s="145" t="s">
        <v>397</v>
      </c>
      <c r="I252" s="146"/>
      <c r="L252" s="30"/>
      <c r="M252" s="147"/>
      <c r="T252" s="54"/>
      <c r="AT252" s="15" t="s">
        <v>156</v>
      </c>
      <c r="AU252" s="15" t="s">
        <v>87</v>
      </c>
    </row>
    <row r="253" spans="2:65" s="1" customFormat="1" ht="24.15" customHeight="1">
      <c r="B253" s="30"/>
      <c r="C253" s="130" t="s">
        <v>358</v>
      </c>
      <c r="D253" s="130" t="s">
        <v>149</v>
      </c>
      <c r="E253" s="131" t="s">
        <v>400</v>
      </c>
      <c r="F253" s="132" t="s">
        <v>401</v>
      </c>
      <c r="G253" s="133" t="s">
        <v>398</v>
      </c>
      <c r="H253" s="134">
        <v>5.0000000000000001E-3</v>
      </c>
      <c r="I253" s="135"/>
      <c r="J253" s="136">
        <f>ROUND(I253*H253,2)</f>
        <v>0</v>
      </c>
      <c r="K253" s="132" t="s">
        <v>153</v>
      </c>
      <c r="L253" s="137"/>
      <c r="M253" s="138" t="s">
        <v>1</v>
      </c>
      <c r="N253" s="139" t="s">
        <v>42</v>
      </c>
      <c r="P253" s="140">
        <f>O253*H253</f>
        <v>0</v>
      </c>
      <c r="Q253" s="140">
        <v>1</v>
      </c>
      <c r="R253" s="140">
        <f>Q253*H253</f>
        <v>5.0000000000000001E-3</v>
      </c>
      <c r="S253" s="140">
        <v>0</v>
      </c>
      <c r="T253" s="141">
        <f>S253*H253</f>
        <v>0</v>
      </c>
      <c r="AR253" s="142" t="s">
        <v>154</v>
      </c>
      <c r="AT253" s="142" t="s">
        <v>149</v>
      </c>
      <c r="AU253" s="142" t="s">
        <v>87</v>
      </c>
      <c r="AY253" s="15" t="s">
        <v>146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85</v>
      </c>
      <c r="BK253" s="143">
        <f>ROUND(I253*H253,2)</f>
        <v>0</v>
      </c>
      <c r="BL253" s="15" t="s">
        <v>155</v>
      </c>
      <c r="BM253" s="142" t="s">
        <v>361</v>
      </c>
    </row>
    <row r="254" spans="2:65" s="1" customFormat="1" ht="10">
      <c r="B254" s="30"/>
      <c r="D254" s="144" t="s">
        <v>156</v>
      </c>
      <c r="F254" s="145" t="s">
        <v>401</v>
      </c>
      <c r="I254" s="146"/>
      <c r="L254" s="30"/>
      <c r="M254" s="147"/>
      <c r="T254" s="54"/>
      <c r="AT254" s="15" t="s">
        <v>156</v>
      </c>
      <c r="AU254" s="15" t="s">
        <v>87</v>
      </c>
    </row>
    <row r="255" spans="2:65" s="1" customFormat="1" ht="24.15" customHeight="1">
      <c r="B255" s="30"/>
      <c r="C255" s="148" t="s">
        <v>256</v>
      </c>
      <c r="D255" s="148" t="s">
        <v>157</v>
      </c>
      <c r="E255" s="149" t="s">
        <v>574</v>
      </c>
      <c r="F255" s="150" t="s">
        <v>575</v>
      </c>
      <c r="G255" s="151" t="s">
        <v>299</v>
      </c>
      <c r="H255" s="152">
        <v>2</v>
      </c>
      <c r="I255" s="153"/>
      <c r="J255" s="154">
        <f>ROUND(I255*H255,2)</f>
        <v>0</v>
      </c>
      <c r="K255" s="150" t="s">
        <v>153</v>
      </c>
      <c r="L255" s="30"/>
      <c r="M255" s="155" t="s">
        <v>1</v>
      </c>
      <c r="N255" s="156" t="s">
        <v>42</v>
      </c>
      <c r="P255" s="140">
        <f>O255*H255</f>
        <v>0</v>
      </c>
      <c r="Q255" s="140">
        <v>4.2000000000000002E-4</v>
      </c>
      <c r="R255" s="140">
        <f>Q255*H255</f>
        <v>8.4000000000000003E-4</v>
      </c>
      <c r="S255" s="140">
        <v>0</v>
      </c>
      <c r="T255" s="141">
        <f>S255*H255</f>
        <v>0</v>
      </c>
      <c r="AR255" s="142" t="s">
        <v>155</v>
      </c>
      <c r="AT255" s="142" t="s">
        <v>157</v>
      </c>
      <c r="AU255" s="142" t="s">
        <v>87</v>
      </c>
      <c r="AY255" s="15" t="s">
        <v>146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85</v>
      </c>
      <c r="BK255" s="143">
        <f>ROUND(I255*H255,2)</f>
        <v>0</v>
      </c>
      <c r="BL255" s="15" t="s">
        <v>155</v>
      </c>
      <c r="BM255" s="142" t="s">
        <v>364</v>
      </c>
    </row>
    <row r="256" spans="2:65" s="1" customFormat="1" ht="18">
      <c r="B256" s="30"/>
      <c r="D256" s="144" t="s">
        <v>156</v>
      </c>
      <c r="F256" s="145" t="s">
        <v>575</v>
      </c>
      <c r="I256" s="146"/>
      <c r="L256" s="30"/>
      <c r="M256" s="147"/>
      <c r="T256" s="54"/>
      <c r="AT256" s="15" t="s">
        <v>156</v>
      </c>
      <c r="AU256" s="15" t="s">
        <v>87</v>
      </c>
    </row>
    <row r="257" spans="2:65" s="1" customFormat="1" ht="16.5" customHeight="1">
      <c r="B257" s="30"/>
      <c r="C257" s="148" t="s">
        <v>365</v>
      </c>
      <c r="D257" s="148" t="s">
        <v>157</v>
      </c>
      <c r="E257" s="149" t="s">
        <v>407</v>
      </c>
      <c r="F257" s="150" t="s">
        <v>408</v>
      </c>
      <c r="G257" s="151" t="s">
        <v>259</v>
      </c>
      <c r="H257" s="152">
        <v>1</v>
      </c>
      <c r="I257" s="153"/>
      <c r="J257" s="154">
        <f>ROUND(I257*H257,2)</f>
        <v>0</v>
      </c>
      <c r="K257" s="150" t="s">
        <v>153</v>
      </c>
      <c r="L257" s="30"/>
      <c r="M257" s="155" t="s">
        <v>1</v>
      </c>
      <c r="N257" s="156" t="s">
        <v>42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AR257" s="142" t="s">
        <v>155</v>
      </c>
      <c r="AT257" s="142" t="s">
        <v>157</v>
      </c>
      <c r="AU257" s="142" t="s">
        <v>87</v>
      </c>
      <c r="AY257" s="15" t="s">
        <v>146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85</v>
      </c>
      <c r="BK257" s="143">
        <f>ROUND(I257*H257,2)</f>
        <v>0</v>
      </c>
      <c r="BL257" s="15" t="s">
        <v>155</v>
      </c>
      <c r="BM257" s="142" t="s">
        <v>368</v>
      </c>
    </row>
    <row r="258" spans="2:65" s="1" customFormat="1" ht="10">
      <c r="B258" s="30"/>
      <c r="D258" s="144" t="s">
        <v>156</v>
      </c>
      <c r="F258" s="145" t="s">
        <v>408</v>
      </c>
      <c r="I258" s="146"/>
      <c r="L258" s="30"/>
      <c r="M258" s="147"/>
      <c r="T258" s="54"/>
      <c r="AT258" s="15" t="s">
        <v>156</v>
      </c>
      <c r="AU258" s="15" t="s">
        <v>87</v>
      </c>
    </row>
    <row r="259" spans="2:65" s="1" customFormat="1" ht="33" customHeight="1">
      <c r="B259" s="30"/>
      <c r="C259" s="148" t="s">
        <v>260</v>
      </c>
      <c r="D259" s="148" t="s">
        <v>157</v>
      </c>
      <c r="E259" s="149" t="s">
        <v>411</v>
      </c>
      <c r="F259" s="150" t="s">
        <v>412</v>
      </c>
      <c r="G259" s="151" t="s">
        <v>152</v>
      </c>
      <c r="H259" s="152">
        <v>4</v>
      </c>
      <c r="I259" s="153"/>
      <c r="J259" s="154">
        <f>ROUND(I259*H259,2)</f>
        <v>0</v>
      </c>
      <c r="K259" s="150" t="s">
        <v>153</v>
      </c>
      <c r="L259" s="30"/>
      <c r="M259" s="155" t="s">
        <v>1</v>
      </c>
      <c r="N259" s="156" t="s">
        <v>42</v>
      </c>
      <c r="P259" s="140">
        <f>O259*H259</f>
        <v>0</v>
      </c>
      <c r="Q259" s="140">
        <v>0</v>
      </c>
      <c r="R259" s="140">
        <f>Q259*H259</f>
        <v>0</v>
      </c>
      <c r="S259" s="140">
        <v>8.0000000000000002E-3</v>
      </c>
      <c r="T259" s="141">
        <f>S259*H259</f>
        <v>3.2000000000000001E-2</v>
      </c>
      <c r="AR259" s="142" t="s">
        <v>155</v>
      </c>
      <c r="AT259" s="142" t="s">
        <v>157</v>
      </c>
      <c r="AU259" s="142" t="s">
        <v>87</v>
      </c>
      <c r="AY259" s="15" t="s">
        <v>146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85</v>
      </c>
      <c r="BK259" s="143">
        <f>ROUND(I259*H259,2)</f>
        <v>0</v>
      </c>
      <c r="BL259" s="15" t="s">
        <v>155</v>
      </c>
      <c r="BM259" s="142" t="s">
        <v>372</v>
      </c>
    </row>
    <row r="260" spans="2:65" s="1" customFormat="1" ht="18">
      <c r="B260" s="30"/>
      <c r="D260" s="144" t="s">
        <v>156</v>
      </c>
      <c r="F260" s="145" t="s">
        <v>412</v>
      </c>
      <c r="I260" s="146"/>
      <c r="L260" s="30"/>
      <c r="M260" s="147"/>
      <c r="T260" s="54"/>
      <c r="AT260" s="15" t="s">
        <v>156</v>
      </c>
      <c r="AU260" s="15" t="s">
        <v>87</v>
      </c>
    </row>
    <row r="261" spans="2:65" s="1" customFormat="1" ht="33" customHeight="1">
      <c r="B261" s="30"/>
      <c r="C261" s="148" t="s">
        <v>373</v>
      </c>
      <c r="D261" s="148" t="s">
        <v>157</v>
      </c>
      <c r="E261" s="149" t="s">
        <v>414</v>
      </c>
      <c r="F261" s="150" t="s">
        <v>415</v>
      </c>
      <c r="G261" s="151" t="s">
        <v>152</v>
      </c>
      <c r="H261" s="152">
        <v>3</v>
      </c>
      <c r="I261" s="153"/>
      <c r="J261" s="154">
        <f>ROUND(I261*H261,2)</f>
        <v>0</v>
      </c>
      <c r="K261" s="150" t="s">
        <v>153</v>
      </c>
      <c r="L261" s="30"/>
      <c r="M261" s="155" t="s">
        <v>1</v>
      </c>
      <c r="N261" s="156" t="s">
        <v>42</v>
      </c>
      <c r="P261" s="140">
        <f>O261*H261</f>
        <v>0</v>
      </c>
      <c r="Q261" s="140">
        <v>0</v>
      </c>
      <c r="R261" s="140">
        <f>Q261*H261</f>
        <v>0</v>
      </c>
      <c r="S261" s="140">
        <v>1.2E-2</v>
      </c>
      <c r="T261" s="141">
        <f>S261*H261</f>
        <v>3.6000000000000004E-2</v>
      </c>
      <c r="AR261" s="142" t="s">
        <v>155</v>
      </c>
      <c r="AT261" s="142" t="s">
        <v>157</v>
      </c>
      <c r="AU261" s="142" t="s">
        <v>87</v>
      </c>
      <c r="AY261" s="15" t="s">
        <v>146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85</v>
      </c>
      <c r="BK261" s="143">
        <f>ROUND(I261*H261,2)</f>
        <v>0</v>
      </c>
      <c r="BL261" s="15" t="s">
        <v>155</v>
      </c>
      <c r="BM261" s="142" t="s">
        <v>376</v>
      </c>
    </row>
    <row r="262" spans="2:65" s="1" customFormat="1" ht="18">
      <c r="B262" s="30"/>
      <c r="D262" s="144" t="s">
        <v>156</v>
      </c>
      <c r="F262" s="145" t="s">
        <v>415</v>
      </c>
      <c r="I262" s="146"/>
      <c r="L262" s="30"/>
      <c r="M262" s="147"/>
      <c r="T262" s="54"/>
      <c r="AT262" s="15" t="s">
        <v>156</v>
      </c>
      <c r="AU262" s="15" t="s">
        <v>87</v>
      </c>
    </row>
    <row r="263" spans="2:65" s="1" customFormat="1" ht="37.75" customHeight="1">
      <c r="B263" s="30"/>
      <c r="C263" s="148" t="s">
        <v>267</v>
      </c>
      <c r="D263" s="148" t="s">
        <v>157</v>
      </c>
      <c r="E263" s="149" t="s">
        <v>418</v>
      </c>
      <c r="F263" s="150" t="s">
        <v>419</v>
      </c>
      <c r="G263" s="151" t="s">
        <v>152</v>
      </c>
      <c r="H263" s="152">
        <v>1</v>
      </c>
      <c r="I263" s="153"/>
      <c r="J263" s="154">
        <f>ROUND(I263*H263,2)</f>
        <v>0</v>
      </c>
      <c r="K263" s="150" t="s">
        <v>153</v>
      </c>
      <c r="L263" s="30"/>
      <c r="M263" s="155" t="s">
        <v>1</v>
      </c>
      <c r="N263" s="156" t="s">
        <v>42</v>
      </c>
      <c r="P263" s="140">
        <f>O263*H263</f>
        <v>0</v>
      </c>
      <c r="Q263" s="140">
        <v>0</v>
      </c>
      <c r="R263" s="140">
        <f>Q263*H263</f>
        <v>0</v>
      </c>
      <c r="S263" s="140">
        <v>0.05</v>
      </c>
      <c r="T263" s="141">
        <f>S263*H263</f>
        <v>0.05</v>
      </c>
      <c r="AR263" s="142" t="s">
        <v>155</v>
      </c>
      <c r="AT263" s="142" t="s">
        <v>157</v>
      </c>
      <c r="AU263" s="142" t="s">
        <v>87</v>
      </c>
      <c r="AY263" s="15" t="s">
        <v>146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5" t="s">
        <v>85</v>
      </c>
      <c r="BK263" s="143">
        <f>ROUND(I263*H263,2)</f>
        <v>0</v>
      </c>
      <c r="BL263" s="15" t="s">
        <v>155</v>
      </c>
      <c r="BM263" s="142" t="s">
        <v>379</v>
      </c>
    </row>
    <row r="264" spans="2:65" s="1" customFormat="1" ht="18">
      <c r="B264" s="30"/>
      <c r="D264" s="144" t="s">
        <v>156</v>
      </c>
      <c r="F264" s="145" t="s">
        <v>419</v>
      </c>
      <c r="I264" s="146"/>
      <c r="L264" s="30"/>
      <c r="M264" s="147"/>
      <c r="T264" s="54"/>
      <c r="AT264" s="15" t="s">
        <v>156</v>
      </c>
      <c r="AU264" s="15" t="s">
        <v>87</v>
      </c>
    </row>
    <row r="265" spans="2:65" s="1" customFormat="1" ht="21.75" customHeight="1">
      <c r="B265" s="30"/>
      <c r="C265" s="130" t="s">
        <v>380</v>
      </c>
      <c r="D265" s="130" t="s">
        <v>149</v>
      </c>
      <c r="E265" s="131" t="s">
        <v>421</v>
      </c>
      <c r="F265" s="132" t="s">
        <v>422</v>
      </c>
      <c r="G265" s="133" t="s">
        <v>393</v>
      </c>
      <c r="H265" s="134">
        <v>1</v>
      </c>
      <c r="I265" s="135"/>
      <c r="J265" s="136">
        <f>ROUND(I265*H265,2)</f>
        <v>0</v>
      </c>
      <c r="K265" s="132" t="s">
        <v>153</v>
      </c>
      <c r="L265" s="137"/>
      <c r="M265" s="138" t="s">
        <v>1</v>
      </c>
      <c r="N265" s="139" t="s">
        <v>42</v>
      </c>
      <c r="P265" s="140">
        <f>O265*H265</f>
        <v>0</v>
      </c>
      <c r="Q265" s="140">
        <v>1E-3</v>
      </c>
      <c r="R265" s="140">
        <f>Q265*H265</f>
        <v>1E-3</v>
      </c>
      <c r="S265" s="140">
        <v>0</v>
      </c>
      <c r="T265" s="141">
        <f>S265*H265</f>
        <v>0</v>
      </c>
      <c r="AR265" s="142" t="s">
        <v>154</v>
      </c>
      <c r="AT265" s="142" t="s">
        <v>149</v>
      </c>
      <c r="AU265" s="142" t="s">
        <v>87</v>
      </c>
      <c r="AY265" s="15" t="s">
        <v>146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85</v>
      </c>
      <c r="BK265" s="143">
        <f>ROUND(I265*H265,2)</f>
        <v>0</v>
      </c>
      <c r="BL265" s="15" t="s">
        <v>155</v>
      </c>
      <c r="BM265" s="142" t="s">
        <v>383</v>
      </c>
    </row>
    <row r="266" spans="2:65" s="1" customFormat="1" ht="10">
      <c r="B266" s="30"/>
      <c r="D266" s="144" t="s">
        <v>156</v>
      </c>
      <c r="F266" s="145" t="s">
        <v>422</v>
      </c>
      <c r="I266" s="146"/>
      <c r="L266" s="30"/>
      <c r="M266" s="147"/>
      <c r="T266" s="54"/>
      <c r="AT266" s="15" t="s">
        <v>156</v>
      </c>
      <c r="AU266" s="15" t="s">
        <v>87</v>
      </c>
    </row>
    <row r="267" spans="2:65" s="1" customFormat="1" ht="24.15" customHeight="1">
      <c r="B267" s="30"/>
      <c r="C267" s="148" t="s">
        <v>271</v>
      </c>
      <c r="D267" s="148" t="s">
        <v>157</v>
      </c>
      <c r="E267" s="149" t="s">
        <v>425</v>
      </c>
      <c r="F267" s="150" t="s">
        <v>426</v>
      </c>
      <c r="G267" s="151" t="s">
        <v>427</v>
      </c>
      <c r="H267" s="152">
        <v>8</v>
      </c>
      <c r="I267" s="153"/>
      <c r="J267" s="154">
        <f>ROUND(I267*H267,2)</f>
        <v>0</v>
      </c>
      <c r="K267" s="150" t="s">
        <v>153</v>
      </c>
      <c r="L267" s="30"/>
      <c r="M267" s="155" t="s">
        <v>1</v>
      </c>
      <c r="N267" s="156" t="s">
        <v>42</v>
      </c>
      <c r="P267" s="140">
        <f>O267*H267</f>
        <v>0</v>
      </c>
      <c r="Q267" s="140">
        <v>2.9E-4</v>
      </c>
      <c r="R267" s="140">
        <f>Q267*H267</f>
        <v>2.32E-3</v>
      </c>
      <c r="S267" s="140">
        <v>0</v>
      </c>
      <c r="T267" s="141">
        <f>S267*H267</f>
        <v>0</v>
      </c>
      <c r="AR267" s="142" t="s">
        <v>155</v>
      </c>
      <c r="AT267" s="142" t="s">
        <v>157</v>
      </c>
      <c r="AU267" s="142" t="s">
        <v>87</v>
      </c>
      <c r="AY267" s="15" t="s">
        <v>146</v>
      </c>
      <c r="BE267" s="143">
        <f>IF(N267="základní",J267,0)</f>
        <v>0</v>
      </c>
      <c r="BF267" s="143">
        <f>IF(N267="snížená",J267,0)</f>
        <v>0</v>
      </c>
      <c r="BG267" s="143">
        <f>IF(N267="zákl. přenesená",J267,0)</f>
        <v>0</v>
      </c>
      <c r="BH267" s="143">
        <f>IF(N267="sníž. přenesená",J267,0)</f>
        <v>0</v>
      </c>
      <c r="BI267" s="143">
        <f>IF(N267="nulová",J267,0)</f>
        <v>0</v>
      </c>
      <c r="BJ267" s="15" t="s">
        <v>85</v>
      </c>
      <c r="BK267" s="143">
        <f>ROUND(I267*H267,2)</f>
        <v>0</v>
      </c>
      <c r="BL267" s="15" t="s">
        <v>155</v>
      </c>
      <c r="BM267" s="142" t="s">
        <v>386</v>
      </c>
    </row>
    <row r="268" spans="2:65" s="1" customFormat="1" ht="18">
      <c r="B268" s="30"/>
      <c r="D268" s="144" t="s">
        <v>156</v>
      </c>
      <c r="F268" s="145" t="s">
        <v>426</v>
      </c>
      <c r="I268" s="146"/>
      <c r="L268" s="30"/>
      <c r="M268" s="147"/>
      <c r="T268" s="54"/>
      <c r="AT268" s="15" t="s">
        <v>156</v>
      </c>
      <c r="AU268" s="15" t="s">
        <v>87</v>
      </c>
    </row>
    <row r="269" spans="2:65" s="12" customFormat="1" ht="10">
      <c r="B269" s="157"/>
      <c r="D269" s="144" t="s">
        <v>261</v>
      </c>
      <c r="E269" s="158" t="s">
        <v>1</v>
      </c>
      <c r="F269" s="159" t="s">
        <v>594</v>
      </c>
      <c r="H269" s="160">
        <v>8</v>
      </c>
      <c r="I269" s="161"/>
      <c r="L269" s="157"/>
      <c r="M269" s="162"/>
      <c r="T269" s="163"/>
      <c r="AT269" s="158" t="s">
        <v>261</v>
      </c>
      <c r="AU269" s="158" t="s">
        <v>87</v>
      </c>
      <c r="AV269" s="12" t="s">
        <v>87</v>
      </c>
      <c r="AW269" s="12" t="s">
        <v>33</v>
      </c>
      <c r="AX269" s="12" t="s">
        <v>77</v>
      </c>
      <c r="AY269" s="158" t="s">
        <v>146</v>
      </c>
    </row>
    <row r="270" spans="2:65" s="13" customFormat="1" ht="10">
      <c r="B270" s="164"/>
      <c r="D270" s="144" t="s">
        <v>261</v>
      </c>
      <c r="E270" s="165" t="s">
        <v>1</v>
      </c>
      <c r="F270" s="166" t="s">
        <v>263</v>
      </c>
      <c r="H270" s="167">
        <v>8</v>
      </c>
      <c r="I270" s="168"/>
      <c r="L270" s="164"/>
      <c r="M270" s="169"/>
      <c r="T270" s="170"/>
      <c r="AT270" s="165" t="s">
        <v>261</v>
      </c>
      <c r="AU270" s="165" t="s">
        <v>87</v>
      </c>
      <c r="AV270" s="13" t="s">
        <v>155</v>
      </c>
      <c r="AW270" s="13" t="s">
        <v>33</v>
      </c>
      <c r="AX270" s="13" t="s">
        <v>85</v>
      </c>
      <c r="AY270" s="165" t="s">
        <v>146</v>
      </c>
    </row>
    <row r="271" spans="2:65" s="1" customFormat="1" ht="16.5" customHeight="1">
      <c r="B271" s="30"/>
      <c r="C271" s="148" t="s">
        <v>387</v>
      </c>
      <c r="D271" s="148" t="s">
        <v>157</v>
      </c>
      <c r="E271" s="149" t="s">
        <v>430</v>
      </c>
      <c r="F271" s="150" t="s">
        <v>431</v>
      </c>
      <c r="G271" s="151" t="s">
        <v>163</v>
      </c>
      <c r="H271" s="152">
        <v>1</v>
      </c>
      <c r="I271" s="153"/>
      <c r="J271" s="154">
        <f>ROUND(I271*H271,2)</f>
        <v>0</v>
      </c>
      <c r="K271" s="150" t="s">
        <v>1</v>
      </c>
      <c r="L271" s="30"/>
      <c r="M271" s="155" t="s">
        <v>1</v>
      </c>
      <c r="N271" s="156" t="s">
        <v>42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155</v>
      </c>
      <c r="AT271" s="142" t="s">
        <v>157</v>
      </c>
      <c r="AU271" s="142" t="s">
        <v>87</v>
      </c>
      <c r="AY271" s="15" t="s">
        <v>146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5" t="s">
        <v>85</v>
      </c>
      <c r="BK271" s="143">
        <f>ROUND(I271*H271,2)</f>
        <v>0</v>
      </c>
      <c r="BL271" s="15" t="s">
        <v>155</v>
      </c>
      <c r="BM271" s="142" t="s">
        <v>390</v>
      </c>
    </row>
    <row r="272" spans="2:65" s="1" customFormat="1" ht="10">
      <c r="B272" s="30"/>
      <c r="D272" s="144" t="s">
        <v>156</v>
      </c>
      <c r="F272" s="145" t="s">
        <v>431</v>
      </c>
      <c r="I272" s="146"/>
      <c r="L272" s="30"/>
      <c r="M272" s="147"/>
      <c r="T272" s="54"/>
      <c r="AT272" s="15" t="s">
        <v>156</v>
      </c>
      <c r="AU272" s="15" t="s">
        <v>87</v>
      </c>
    </row>
    <row r="273" spans="2:65" s="11" customFormat="1" ht="22.75" customHeight="1">
      <c r="B273" s="118"/>
      <c r="D273" s="119" t="s">
        <v>76</v>
      </c>
      <c r="E273" s="128" t="s">
        <v>433</v>
      </c>
      <c r="F273" s="128" t="s">
        <v>434</v>
      </c>
      <c r="I273" s="121"/>
      <c r="J273" s="129">
        <f>BK273</f>
        <v>0</v>
      </c>
      <c r="L273" s="118"/>
      <c r="M273" s="123"/>
      <c r="P273" s="124">
        <f>SUM(P274:P283)</f>
        <v>0</v>
      </c>
      <c r="R273" s="124">
        <f>SUM(R274:R283)</f>
        <v>0</v>
      </c>
      <c r="T273" s="125">
        <f>SUM(T274:T283)</f>
        <v>0</v>
      </c>
      <c r="AR273" s="119" t="s">
        <v>85</v>
      </c>
      <c r="AT273" s="126" t="s">
        <v>76</v>
      </c>
      <c r="AU273" s="126" t="s">
        <v>85</v>
      </c>
      <c r="AY273" s="119" t="s">
        <v>146</v>
      </c>
      <c r="BK273" s="127">
        <f>SUM(BK274:BK283)</f>
        <v>0</v>
      </c>
    </row>
    <row r="274" spans="2:65" s="1" customFormat="1" ht="16.5" customHeight="1">
      <c r="B274" s="30"/>
      <c r="C274" s="130" t="s">
        <v>276</v>
      </c>
      <c r="D274" s="130" t="s">
        <v>149</v>
      </c>
      <c r="E274" s="131" t="s">
        <v>436</v>
      </c>
      <c r="F274" s="132" t="s">
        <v>437</v>
      </c>
      <c r="G274" s="133" t="s">
        <v>251</v>
      </c>
      <c r="H274" s="134">
        <v>1</v>
      </c>
      <c r="I274" s="135"/>
      <c r="J274" s="136">
        <f>ROUND(I274*H274,2)</f>
        <v>0</v>
      </c>
      <c r="K274" s="132" t="s">
        <v>1</v>
      </c>
      <c r="L274" s="137"/>
      <c r="M274" s="138" t="s">
        <v>1</v>
      </c>
      <c r="N274" s="139" t="s">
        <v>42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154</v>
      </c>
      <c r="AT274" s="142" t="s">
        <v>149</v>
      </c>
      <c r="AU274" s="142" t="s">
        <v>87</v>
      </c>
      <c r="AY274" s="15" t="s">
        <v>146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5" t="s">
        <v>85</v>
      </c>
      <c r="BK274" s="143">
        <f>ROUND(I274*H274,2)</f>
        <v>0</v>
      </c>
      <c r="BL274" s="15" t="s">
        <v>155</v>
      </c>
      <c r="BM274" s="142" t="s">
        <v>394</v>
      </c>
    </row>
    <row r="275" spans="2:65" s="1" customFormat="1" ht="10">
      <c r="B275" s="30"/>
      <c r="D275" s="144" t="s">
        <v>156</v>
      </c>
      <c r="F275" s="145" t="s">
        <v>437</v>
      </c>
      <c r="I275" s="146"/>
      <c r="L275" s="30"/>
      <c r="M275" s="147"/>
      <c r="T275" s="54"/>
      <c r="AT275" s="15" t="s">
        <v>156</v>
      </c>
      <c r="AU275" s="15" t="s">
        <v>87</v>
      </c>
    </row>
    <row r="276" spans="2:65" s="1" customFormat="1" ht="16.5" customHeight="1">
      <c r="B276" s="30"/>
      <c r="C276" s="148" t="s">
        <v>395</v>
      </c>
      <c r="D276" s="148" t="s">
        <v>157</v>
      </c>
      <c r="E276" s="149" t="s">
        <v>439</v>
      </c>
      <c r="F276" s="150" t="s">
        <v>440</v>
      </c>
      <c r="G276" s="151" t="s">
        <v>259</v>
      </c>
      <c r="H276" s="152">
        <v>1</v>
      </c>
      <c r="I276" s="153"/>
      <c r="J276" s="154">
        <f>ROUND(I276*H276,2)</f>
        <v>0</v>
      </c>
      <c r="K276" s="150" t="s">
        <v>153</v>
      </c>
      <c r="L276" s="30"/>
      <c r="M276" s="155" t="s">
        <v>1</v>
      </c>
      <c r="N276" s="156" t="s">
        <v>42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155</v>
      </c>
      <c r="AT276" s="142" t="s">
        <v>157</v>
      </c>
      <c r="AU276" s="142" t="s">
        <v>87</v>
      </c>
      <c r="AY276" s="15" t="s">
        <v>146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5" t="s">
        <v>85</v>
      </c>
      <c r="BK276" s="143">
        <f>ROUND(I276*H276,2)</f>
        <v>0</v>
      </c>
      <c r="BL276" s="15" t="s">
        <v>155</v>
      </c>
      <c r="BM276" s="142" t="s">
        <v>399</v>
      </c>
    </row>
    <row r="277" spans="2:65" s="1" customFormat="1" ht="10">
      <c r="B277" s="30"/>
      <c r="D277" s="144" t="s">
        <v>156</v>
      </c>
      <c r="F277" s="145" t="s">
        <v>440</v>
      </c>
      <c r="I277" s="146"/>
      <c r="L277" s="30"/>
      <c r="M277" s="147"/>
      <c r="T277" s="54"/>
      <c r="AT277" s="15" t="s">
        <v>156</v>
      </c>
      <c r="AU277" s="15" t="s">
        <v>87</v>
      </c>
    </row>
    <row r="278" spans="2:65" s="12" customFormat="1" ht="10">
      <c r="B278" s="157"/>
      <c r="D278" s="144" t="s">
        <v>261</v>
      </c>
      <c r="E278" s="158" t="s">
        <v>1</v>
      </c>
      <c r="F278" s="159" t="s">
        <v>595</v>
      </c>
      <c r="H278" s="160">
        <v>1</v>
      </c>
      <c r="I278" s="161"/>
      <c r="L278" s="157"/>
      <c r="M278" s="162"/>
      <c r="T278" s="163"/>
      <c r="AT278" s="158" t="s">
        <v>261</v>
      </c>
      <c r="AU278" s="158" t="s">
        <v>87</v>
      </c>
      <c r="AV278" s="12" t="s">
        <v>87</v>
      </c>
      <c r="AW278" s="12" t="s">
        <v>33</v>
      </c>
      <c r="AX278" s="12" t="s">
        <v>77</v>
      </c>
      <c r="AY278" s="158" t="s">
        <v>146</v>
      </c>
    </row>
    <row r="279" spans="2:65" s="13" customFormat="1" ht="10">
      <c r="B279" s="164"/>
      <c r="D279" s="144" t="s">
        <v>261</v>
      </c>
      <c r="E279" s="165" t="s">
        <v>1</v>
      </c>
      <c r="F279" s="166" t="s">
        <v>263</v>
      </c>
      <c r="H279" s="167">
        <v>1</v>
      </c>
      <c r="I279" s="168"/>
      <c r="L279" s="164"/>
      <c r="M279" s="169"/>
      <c r="T279" s="170"/>
      <c r="AT279" s="165" t="s">
        <v>261</v>
      </c>
      <c r="AU279" s="165" t="s">
        <v>87</v>
      </c>
      <c r="AV279" s="13" t="s">
        <v>155</v>
      </c>
      <c r="AW279" s="13" t="s">
        <v>33</v>
      </c>
      <c r="AX279" s="13" t="s">
        <v>85</v>
      </c>
      <c r="AY279" s="165" t="s">
        <v>146</v>
      </c>
    </row>
    <row r="280" spans="2:65" s="1" customFormat="1" ht="33" customHeight="1">
      <c r="B280" s="30"/>
      <c r="C280" s="148" t="s">
        <v>277</v>
      </c>
      <c r="D280" s="148" t="s">
        <v>157</v>
      </c>
      <c r="E280" s="149" t="s">
        <v>444</v>
      </c>
      <c r="F280" s="150" t="s">
        <v>445</v>
      </c>
      <c r="G280" s="151" t="s">
        <v>152</v>
      </c>
      <c r="H280" s="152">
        <v>1</v>
      </c>
      <c r="I280" s="153"/>
      <c r="J280" s="154">
        <f>ROUND(I280*H280,2)</f>
        <v>0</v>
      </c>
      <c r="K280" s="150" t="s">
        <v>153</v>
      </c>
      <c r="L280" s="30"/>
      <c r="M280" s="155" t="s">
        <v>1</v>
      </c>
      <c r="N280" s="156" t="s">
        <v>42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155</v>
      </c>
      <c r="AT280" s="142" t="s">
        <v>157</v>
      </c>
      <c r="AU280" s="142" t="s">
        <v>87</v>
      </c>
      <c r="AY280" s="15" t="s">
        <v>146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5" t="s">
        <v>85</v>
      </c>
      <c r="BK280" s="143">
        <f>ROUND(I280*H280,2)</f>
        <v>0</v>
      </c>
      <c r="BL280" s="15" t="s">
        <v>155</v>
      </c>
      <c r="BM280" s="142" t="s">
        <v>402</v>
      </c>
    </row>
    <row r="281" spans="2:65" s="1" customFormat="1" ht="18">
      <c r="B281" s="30"/>
      <c r="D281" s="144" t="s">
        <v>156</v>
      </c>
      <c r="F281" s="145" t="s">
        <v>445</v>
      </c>
      <c r="I281" s="146"/>
      <c r="L281" s="30"/>
      <c r="M281" s="147"/>
      <c r="T281" s="54"/>
      <c r="AT281" s="15" t="s">
        <v>156</v>
      </c>
      <c r="AU281" s="15" t="s">
        <v>87</v>
      </c>
    </row>
    <row r="282" spans="2:65" s="1" customFormat="1" ht="16.5" customHeight="1">
      <c r="B282" s="30"/>
      <c r="C282" s="148" t="s">
        <v>403</v>
      </c>
      <c r="D282" s="148" t="s">
        <v>157</v>
      </c>
      <c r="E282" s="149" t="s">
        <v>447</v>
      </c>
      <c r="F282" s="150" t="s">
        <v>448</v>
      </c>
      <c r="G282" s="151" t="s">
        <v>449</v>
      </c>
      <c r="H282" s="152">
        <v>1</v>
      </c>
      <c r="I282" s="153"/>
      <c r="J282" s="154">
        <f>ROUND(I282*H282,2)</f>
        <v>0</v>
      </c>
      <c r="K282" s="150" t="s">
        <v>153</v>
      </c>
      <c r="L282" s="30"/>
      <c r="M282" s="155" t="s">
        <v>1</v>
      </c>
      <c r="N282" s="156" t="s">
        <v>42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155</v>
      </c>
      <c r="AT282" s="142" t="s">
        <v>157</v>
      </c>
      <c r="AU282" s="142" t="s">
        <v>87</v>
      </c>
      <c r="AY282" s="15" t="s">
        <v>146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5" t="s">
        <v>85</v>
      </c>
      <c r="BK282" s="143">
        <f>ROUND(I282*H282,2)</f>
        <v>0</v>
      </c>
      <c r="BL282" s="15" t="s">
        <v>155</v>
      </c>
      <c r="BM282" s="142" t="s">
        <v>406</v>
      </c>
    </row>
    <row r="283" spans="2:65" s="1" customFormat="1" ht="10">
      <c r="B283" s="30"/>
      <c r="D283" s="144" t="s">
        <v>156</v>
      </c>
      <c r="F283" s="145" t="s">
        <v>448</v>
      </c>
      <c r="I283" s="146"/>
      <c r="L283" s="30"/>
      <c r="M283" s="147"/>
      <c r="T283" s="54"/>
      <c r="AT283" s="15" t="s">
        <v>156</v>
      </c>
      <c r="AU283" s="15" t="s">
        <v>87</v>
      </c>
    </row>
    <row r="284" spans="2:65" s="11" customFormat="1" ht="25.9" customHeight="1">
      <c r="B284" s="118"/>
      <c r="D284" s="119" t="s">
        <v>76</v>
      </c>
      <c r="E284" s="120" t="s">
        <v>452</v>
      </c>
      <c r="F284" s="120" t="s">
        <v>453</v>
      </c>
      <c r="I284" s="121"/>
      <c r="J284" s="122">
        <f>BK284</f>
        <v>0</v>
      </c>
      <c r="L284" s="118"/>
      <c r="M284" s="123"/>
      <c r="P284" s="124">
        <f>SUM(P285:P294)</f>
        <v>0</v>
      </c>
      <c r="R284" s="124">
        <f>SUM(R285:R294)</f>
        <v>0</v>
      </c>
      <c r="T284" s="125">
        <f>SUM(T285:T294)</f>
        <v>0</v>
      </c>
      <c r="AR284" s="119" t="s">
        <v>167</v>
      </c>
      <c r="AT284" s="126" t="s">
        <v>76</v>
      </c>
      <c r="AU284" s="126" t="s">
        <v>77</v>
      </c>
      <c r="AY284" s="119" t="s">
        <v>146</v>
      </c>
      <c r="BK284" s="127">
        <f>SUM(BK285:BK294)</f>
        <v>0</v>
      </c>
    </row>
    <row r="285" spans="2:65" s="1" customFormat="1" ht="16.5" customHeight="1">
      <c r="B285" s="30"/>
      <c r="C285" s="148" t="s">
        <v>279</v>
      </c>
      <c r="D285" s="148" t="s">
        <v>157</v>
      </c>
      <c r="E285" s="149" t="s">
        <v>457</v>
      </c>
      <c r="F285" s="150" t="s">
        <v>458</v>
      </c>
      <c r="G285" s="151" t="s">
        <v>449</v>
      </c>
      <c r="H285" s="152">
        <v>1</v>
      </c>
      <c r="I285" s="153"/>
      <c r="J285" s="154">
        <f>ROUND(I285*H285,2)</f>
        <v>0</v>
      </c>
      <c r="K285" s="150" t="s">
        <v>153</v>
      </c>
      <c r="L285" s="30"/>
      <c r="M285" s="155" t="s">
        <v>1</v>
      </c>
      <c r="N285" s="156" t="s">
        <v>42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155</v>
      </c>
      <c r="AT285" s="142" t="s">
        <v>157</v>
      </c>
      <c r="AU285" s="142" t="s">
        <v>85</v>
      </c>
      <c r="AY285" s="15" t="s">
        <v>146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5" t="s">
        <v>85</v>
      </c>
      <c r="BK285" s="143">
        <f>ROUND(I285*H285,2)</f>
        <v>0</v>
      </c>
      <c r="BL285" s="15" t="s">
        <v>155</v>
      </c>
      <c r="BM285" s="142" t="s">
        <v>409</v>
      </c>
    </row>
    <row r="286" spans="2:65" s="1" customFormat="1" ht="10">
      <c r="B286" s="30"/>
      <c r="D286" s="144" t="s">
        <v>156</v>
      </c>
      <c r="F286" s="145" t="s">
        <v>458</v>
      </c>
      <c r="I286" s="146"/>
      <c r="L286" s="30"/>
      <c r="M286" s="147"/>
      <c r="T286" s="54"/>
      <c r="AT286" s="15" t="s">
        <v>156</v>
      </c>
      <c r="AU286" s="15" t="s">
        <v>85</v>
      </c>
    </row>
    <row r="287" spans="2:65" s="1" customFormat="1" ht="16.5" customHeight="1">
      <c r="B287" s="30"/>
      <c r="C287" s="148" t="s">
        <v>410</v>
      </c>
      <c r="D287" s="148" t="s">
        <v>157</v>
      </c>
      <c r="E287" s="149" t="s">
        <v>460</v>
      </c>
      <c r="F287" s="150" t="s">
        <v>461</v>
      </c>
      <c r="G287" s="151" t="s">
        <v>449</v>
      </c>
      <c r="H287" s="152">
        <v>1</v>
      </c>
      <c r="I287" s="153"/>
      <c r="J287" s="154">
        <f>ROUND(I287*H287,2)</f>
        <v>0</v>
      </c>
      <c r="K287" s="150" t="s">
        <v>153</v>
      </c>
      <c r="L287" s="30"/>
      <c r="M287" s="155" t="s">
        <v>1</v>
      </c>
      <c r="N287" s="156" t="s">
        <v>42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155</v>
      </c>
      <c r="AT287" s="142" t="s">
        <v>157</v>
      </c>
      <c r="AU287" s="142" t="s">
        <v>85</v>
      </c>
      <c r="AY287" s="15" t="s">
        <v>146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5" t="s">
        <v>85</v>
      </c>
      <c r="BK287" s="143">
        <f>ROUND(I287*H287,2)</f>
        <v>0</v>
      </c>
      <c r="BL287" s="15" t="s">
        <v>155</v>
      </c>
      <c r="BM287" s="142" t="s">
        <v>413</v>
      </c>
    </row>
    <row r="288" spans="2:65" s="1" customFormat="1" ht="10">
      <c r="B288" s="30"/>
      <c r="D288" s="144" t="s">
        <v>156</v>
      </c>
      <c r="F288" s="145" t="s">
        <v>461</v>
      </c>
      <c r="I288" s="146"/>
      <c r="L288" s="30"/>
      <c r="M288" s="147"/>
      <c r="T288" s="54"/>
      <c r="AT288" s="15" t="s">
        <v>156</v>
      </c>
      <c r="AU288" s="15" t="s">
        <v>85</v>
      </c>
    </row>
    <row r="289" spans="2:65" s="1" customFormat="1" ht="16.5" customHeight="1">
      <c r="B289" s="30"/>
      <c r="C289" s="148" t="s">
        <v>280</v>
      </c>
      <c r="D289" s="148" t="s">
        <v>157</v>
      </c>
      <c r="E289" s="149" t="s">
        <v>466</v>
      </c>
      <c r="F289" s="150" t="s">
        <v>467</v>
      </c>
      <c r="G289" s="151" t="s">
        <v>449</v>
      </c>
      <c r="H289" s="152">
        <v>1</v>
      </c>
      <c r="I289" s="153"/>
      <c r="J289" s="154">
        <f>ROUND(I289*H289,2)</f>
        <v>0</v>
      </c>
      <c r="K289" s="150" t="s">
        <v>153</v>
      </c>
      <c r="L289" s="30"/>
      <c r="M289" s="155" t="s">
        <v>1</v>
      </c>
      <c r="N289" s="156" t="s">
        <v>42</v>
      </c>
      <c r="P289" s="140">
        <f>O289*H289</f>
        <v>0</v>
      </c>
      <c r="Q289" s="140">
        <v>0</v>
      </c>
      <c r="R289" s="140">
        <f>Q289*H289</f>
        <v>0</v>
      </c>
      <c r="S289" s="140">
        <v>0</v>
      </c>
      <c r="T289" s="141">
        <f>S289*H289</f>
        <v>0</v>
      </c>
      <c r="AR289" s="142" t="s">
        <v>155</v>
      </c>
      <c r="AT289" s="142" t="s">
        <v>157</v>
      </c>
      <c r="AU289" s="142" t="s">
        <v>85</v>
      </c>
      <c r="AY289" s="15" t="s">
        <v>146</v>
      </c>
      <c r="BE289" s="143">
        <f>IF(N289="základní",J289,0)</f>
        <v>0</v>
      </c>
      <c r="BF289" s="143">
        <f>IF(N289="snížená",J289,0)</f>
        <v>0</v>
      </c>
      <c r="BG289" s="143">
        <f>IF(N289="zákl. přenesená",J289,0)</f>
        <v>0</v>
      </c>
      <c r="BH289" s="143">
        <f>IF(N289="sníž. přenesená",J289,0)</f>
        <v>0</v>
      </c>
      <c r="BI289" s="143">
        <f>IF(N289="nulová",J289,0)</f>
        <v>0</v>
      </c>
      <c r="BJ289" s="15" t="s">
        <v>85</v>
      </c>
      <c r="BK289" s="143">
        <f>ROUND(I289*H289,2)</f>
        <v>0</v>
      </c>
      <c r="BL289" s="15" t="s">
        <v>155</v>
      </c>
      <c r="BM289" s="142" t="s">
        <v>416</v>
      </c>
    </row>
    <row r="290" spans="2:65" s="1" customFormat="1" ht="10">
      <c r="B290" s="30"/>
      <c r="D290" s="144" t="s">
        <v>156</v>
      </c>
      <c r="F290" s="145" t="s">
        <v>467</v>
      </c>
      <c r="I290" s="146"/>
      <c r="L290" s="30"/>
      <c r="M290" s="147"/>
      <c r="T290" s="54"/>
      <c r="AT290" s="15" t="s">
        <v>156</v>
      </c>
      <c r="AU290" s="15" t="s">
        <v>85</v>
      </c>
    </row>
    <row r="291" spans="2:65" s="1" customFormat="1" ht="16.5" customHeight="1">
      <c r="B291" s="30"/>
      <c r="C291" s="148" t="s">
        <v>417</v>
      </c>
      <c r="D291" s="148" t="s">
        <v>157</v>
      </c>
      <c r="E291" s="149" t="s">
        <v>471</v>
      </c>
      <c r="F291" s="150" t="s">
        <v>472</v>
      </c>
      <c r="G291" s="151" t="s">
        <v>449</v>
      </c>
      <c r="H291" s="152">
        <v>1</v>
      </c>
      <c r="I291" s="153"/>
      <c r="J291" s="154">
        <f>ROUND(I291*H291,2)</f>
        <v>0</v>
      </c>
      <c r="K291" s="150" t="s">
        <v>153</v>
      </c>
      <c r="L291" s="30"/>
      <c r="M291" s="155" t="s">
        <v>1</v>
      </c>
      <c r="N291" s="156" t="s">
        <v>42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AR291" s="142" t="s">
        <v>155</v>
      </c>
      <c r="AT291" s="142" t="s">
        <v>157</v>
      </c>
      <c r="AU291" s="142" t="s">
        <v>85</v>
      </c>
      <c r="AY291" s="15" t="s">
        <v>146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5" t="s">
        <v>85</v>
      </c>
      <c r="BK291" s="143">
        <f>ROUND(I291*H291,2)</f>
        <v>0</v>
      </c>
      <c r="BL291" s="15" t="s">
        <v>155</v>
      </c>
      <c r="BM291" s="142" t="s">
        <v>420</v>
      </c>
    </row>
    <row r="292" spans="2:65" s="1" customFormat="1" ht="10">
      <c r="B292" s="30"/>
      <c r="D292" s="144" t="s">
        <v>156</v>
      </c>
      <c r="F292" s="145" t="s">
        <v>472</v>
      </c>
      <c r="I292" s="146"/>
      <c r="L292" s="30"/>
      <c r="M292" s="147"/>
      <c r="T292" s="54"/>
      <c r="AT292" s="15" t="s">
        <v>156</v>
      </c>
      <c r="AU292" s="15" t="s">
        <v>85</v>
      </c>
    </row>
    <row r="293" spans="2:65" s="1" customFormat="1" ht="16.5" customHeight="1">
      <c r="B293" s="30"/>
      <c r="C293" s="148" t="s">
        <v>284</v>
      </c>
      <c r="D293" s="148" t="s">
        <v>157</v>
      </c>
      <c r="E293" s="149" t="s">
        <v>477</v>
      </c>
      <c r="F293" s="150" t="s">
        <v>478</v>
      </c>
      <c r="G293" s="151" t="s">
        <v>449</v>
      </c>
      <c r="H293" s="152">
        <v>1</v>
      </c>
      <c r="I293" s="153"/>
      <c r="J293" s="154">
        <f>ROUND(I293*H293,2)</f>
        <v>0</v>
      </c>
      <c r="K293" s="150" t="s">
        <v>153</v>
      </c>
      <c r="L293" s="30"/>
      <c r="M293" s="155" t="s">
        <v>1</v>
      </c>
      <c r="N293" s="156" t="s">
        <v>42</v>
      </c>
      <c r="P293" s="140">
        <f>O293*H293</f>
        <v>0</v>
      </c>
      <c r="Q293" s="140">
        <v>0</v>
      </c>
      <c r="R293" s="140">
        <f>Q293*H293</f>
        <v>0</v>
      </c>
      <c r="S293" s="140">
        <v>0</v>
      </c>
      <c r="T293" s="141">
        <f>S293*H293</f>
        <v>0</v>
      </c>
      <c r="AR293" s="142" t="s">
        <v>155</v>
      </c>
      <c r="AT293" s="142" t="s">
        <v>157</v>
      </c>
      <c r="AU293" s="142" t="s">
        <v>85</v>
      </c>
      <c r="AY293" s="15" t="s">
        <v>146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5" t="s">
        <v>85</v>
      </c>
      <c r="BK293" s="143">
        <f>ROUND(I293*H293,2)</f>
        <v>0</v>
      </c>
      <c r="BL293" s="15" t="s">
        <v>155</v>
      </c>
      <c r="BM293" s="142" t="s">
        <v>423</v>
      </c>
    </row>
    <row r="294" spans="2:65" s="1" customFormat="1" ht="10">
      <c r="B294" s="30"/>
      <c r="D294" s="144" t="s">
        <v>156</v>
      </c>
      <c r="F294" s="145" t="s">
        <v>478</v>
      </c>
      <c r="I294" s="146"/>
      <c r="L294" s="30"/>
      <c r="M294" s="171"/>
      <c r="N294" s="172"/>
      <c r="O294" s="172"/>
      <c r="P294" s="172"/>
      <c r="Q294" s="172"/>
      <c r="R294" s="172"/>
      <c r="S294" s="172"/>
      <c r="T294" s="173"/>
      <c r="AT294" s="15" t="s">
        <v>156</v>
      </c>
      <c r="AU294" s="15" t="s">
        <v>85</v>
      </c>
    </row>
    <row r="295" spans="2:65" s="1" customFormat="1" ht="7" customHeight="1">
      <c r="B295" s="42"/>
      <c r="C295" s="43"/>
      <c r="D295" s="43"/>
      <c r="E295" s="43"/>
      <c r="F295" s="43"/>
      <c r="G295" s="43"/>
      <c r="H295" s="43"/>
      <c r="I295" s="43"/>
      <c r="J295" s="43"/>
      <c r="K295" s="43"/>
      <c r="L295" s="30"/>
    </row>
  </sheetData>
  <sheetProtection algorithmName="SHA-512" hashValue="tTKEaEvqLXNqzrd9z34IFS3T6BeffBv5lpnz8wz4HLDo4knMuJGbOiWv7nyYSZYzXZjrfTblO2DPf9g7UVvhmA==" saltValue="J21qMbTQpNyppuK64aI4UpueT8Liun9SxBaG9Zteo3uPgez+bgw3FEU8dlbWDYh193AL8bsypxYyqNCmJCjMSg==" spinCount="100000" sheet="1" objects="1" scenarios="1" formatColumns="0" formatRows="0" autoFilter="0"/>
  <autoFilter ref="C120:K294" xr:uid="{00000000-0009-0000-0000-000007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43"/>
  <sheetViews>
    <sheetView showGridLines="0" workbookViewId="0"/>
  </sheetViews>
  <sheetFormatPr defaultRowHeight="13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5" t="s">
        <v>108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5" customHeight="1">
      <c r="B4" s="18"/>
      <c r="D4" s="19" t="s">
        <v>112</v>
      </c>
      <c r="L4" s="18"/>
      <c r="M4" s="86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2" t="str">
        <f>'Rekapitulace stavby'!K6</f>
        <v>Doplnění docházkového systému ve vybraných budovách v obvodu OŘ Ostrava</v>
      </c>
      <c r="F7" s="213"/>
      <c r="G7" s="213"/>
      <c r="H7" s="213"/>
      <c r="L7" s="18"/>
    </row>
    <row r="8" spans="2:46" s="1" customFormat="1" ht="12" customHeight="1">
      <c r="B8" s="30"/>
      <c r="D8" s="25" t="s">
        <v>113</v>
      </c>
      <c r="L8" s="30"/>
    </row>
    <row r="9" spans="2:46" s="1" customFormat="1" ht="16.5" customHeight="1">
      <c r="B9" s="30"/>
      <c r="E9" s="174" t="s">
        <v>596</v>
      </c>
      <c r="F9" s="214"/>
      <c r="G9" s="214"/>
      <c r="H9" s="214"/>
      <c r="L9" s="30"/>
    </row>
    <row r="10" spans="2:46" s="1" customFormat="1" ht="10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597</v>
      </c>
      <c r="I12" s="25" t="s">
        <v>22</v>
      </c>
      <c r="J12" s="50">
        <f>'Rekapitulace stavby'!AN8</f>
        <v>0</v>
      </c>
      <c r="L12" s="30"/>
    </row>
    <row r="13" spans="2:46" s="1" customFormat="1" ht="10.75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25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7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5" t="str">
        <f>'Rekapitulace stavby'!E14</f>
        <v>Vyplň údaj</v>
      </c>
      <c r="F18" s="196"/>
      <c r="G18" s="196"/>
      <c r="H18" s="196"/>
      <c r="I18" s="25" t="s">
        <v>27</v>
      </c>
      <c r="J18" s="26" t="str">
        <f>'Rekapitulace stavby'!AN14</f>
        <v>Vyplň údaj</v>
      </c>
      <c r="L18" s="30"/>
    </row>
    <row r="19" spans="2:12" s="1" customFormat="1" ht="7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24</v>
      </c>
      <c r="J20" s="23" t="s">
        <v>31</v>
      </c>
      <c r="L20" s="30"/>
    </row>
    <row r="21" spans="2:12" s="1" customFormat="1" ht="18" customHeight="1">
      <c r="B21" s="30"/>
      <c r="E21" s="23" t="s">
        <v>32</v>
      </c>
      <c r="I21" s="25" t="s">
        <v>27</v>
      </c>
      <c r="J21" s="23" t="s">
        <v>1</v>
      </c>
      <c r="L21" s="30"/>
    </row>
    <row r="22" spans="2:12" s="1" customFormat="1" ht="7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35</v>
      </c>
      <c r="I24" s="25" t="s">
        <v>27</v>
      </c>
      <c r="J24" s="23" t="s">
        <v>1</v>
      </c>
      <c r="L24" s="30"/>
    </row>
    <row r="25" spans="2:12" s="1" customFormat="1" ht="7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201" t="s">
        <v>1</v>
      </c>
      <c r="F27" s="201"/>
      <c r="G27" s="201"/>
      <c r="H27" s="201"/>
      <c r="L27" s="87"/>
    </row>
    <row r="28" spans="2:12" s="1" customFormat="1" ht="7" customHeight="1">
      <c r="B28" s="30"/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customHeight="1">
      <c r="B30" s="30"/>
      <c r="D30" s="88" t="s">
        <v>37</v>
      </c>
      <c r="J30" s="64">
        <f>ROUND(J120, 2)</f>
        <v>0</v>
      </c>
      <c r="L30" s="30"/>
    </row>
    <row r="31" spans="2:12" s="1" customFormat="1" ht="7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ROUND((SUM(BE120:BE142)),  2)</f>
        <v>0</v>
      </c>
      <c r="I33" s="90">
        <v>0.21</v>
      </c>
      <c r="J33" s="89">
        <f>ROUND(((SUM(BE120:BE142))*I33),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ROUND((SUM(BF120:BF142)),  2)</f>
        <v>0</v>
      </c>
      <c r="I34" s="90">
        <v>0.12</v>
      </c>
      <c r="J34" s="89">
        <f>ROUND(((SUM(BF120:BF142))*I34),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ROUND((SUM(BG120:BG142)),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ROUND((SUM(BH120:BH142)),  2)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ROUND((SUM(BI120:BI142)),  2)</f>
        <v>0</v>
      </c>
      <c r="I37" s="90">
        <v>0</v>
      </c>
      <c r="J37" s="89">
        <f>0</f>
        <v>0</v>
      </c>
      <c r="L37" s="30"/>
    </row>
    <row r="38" spans="2:12" s="1" customFormat="1" ht="7" customHeight="1">
      <c r="B38" s="30"/>
      <c r="L38" s="30"/>
    </row>
    <row r="39" spans="2:12" s="1" customFormat="1" ht="25.4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">
      <c r="B51" s="18"/>
      <c r="L51" s="18"/>
    </row>
    <row r="52" spans="2:12" ht="10">
      <c r="B52" s="18"/>
      <c r="L52" s="18"/>
    </row>
    <row r="53" spans="2:12" ht="10">
      <c r="B53" s="18"/>
      <c r="L53" s="18"/>
    </row>
    <row r="54" spans="2:12" ht="10">
      <c r="B54" s="18"/>
      <c r="L54" s="18"/>
    </row>
    <row r="55" spans="2:12" ht="10">
      <c r="B55" s="18"/>
      <c r="L55" s="18"/>
    </row>
    <row r="56" spans="2:12" ht="10">
      <c r="B56" s="18"/>
      <c r="L56" s="18"/>
    </row>
    <row r="57" spans="2:12" ht="10">
      <c r="B57" s="18"/>
      <c r="L57" s="18"/>
    </row>
    <row r="58" spans="2:12" ht="10">
      <c r="B58" s="18"/>
      <c r="L58" s="18"/>
    </row>
    <row r="59" spans="2:12" ht="10">
      <c r="B59" s="18"/>
      <c r="L59" s="18"/>
    </row>
    <row r="60" spans="2:12" ht="10">
      <c r="B60" s="18"/>
      <c r="L60" s="18"/>
    </row>
    <row r="61" spans="2:12" s="1" customFormat="1" ht="12.5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">
      <c r="B62" s="18"/>
      <c r="L62" s="18"/>
    </row>
    <row r="63" spans="2:12" ht="10">
      <c r="B63" s="18"/>
      <c r="L63" s="18"/>
    </row>
    <row r="64" spans="2:12" ht="10">
      <c r="B64" s="18"/>
      <c r="L64" s="18"/>
    </row>
    <row r="65" spans="2:12" s="1" customFormat="1" ht="13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">
      <c r="B66" s="18"/>
      <c r="L66" s="18"/>
    </row>
    <row r="67" spans="2:12" ht="10">
      <c r="B67" s="18"/>
      <c r="L67" s="18"/>
    </row>
    <row r="68" spans="2:12" ht="10">
      <c r="B68" s="18"/>
      <c r="L68" s="18"/>
    </row>
    <row r="69" spans="2:12" ht="10">
      <c r="B69" s="18"/>
      <c r="L69" s="18"/>
    </row>
    <row r="70" spans="2:12" ht="10">
      <c r="B70" s="18"/>
      <c r="L70" s="18"/>
    </row>
    <row r="71" spans="2:12" ht="10">
      <c r="B71" s="18"/>
      <c r="L71" s="18"/>
    </row>
    <row r="72" spans="2:12" ht="10">
      <c r="B72" s="18"/>
      <c r="L72" s="18"/>
    </row>
    <row r="73" spans="2:12" ht="10">
      <c r="B73" s="18"/>
      <c r="L73" s="18"/>
    </row>
    <row r="74" spans="2:12" ht="10">
      <c r="B74" s="18"/>
      <c r="L74" s="18"/>
    </row>
    <row r="75" spans="2:12" ht="10">
      <c r="B75" s="18"/>
      <c r="L75" s="18"/>
    </row>
    <row r="76" spans="2:12" s="1" customFormat="1" ht="12.5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116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12" t="str">
        <f>E7</f>
        <v>Doplnění docházkového systému ve vybraných budovách v obvodu OŘ Ostrava</v>
      </c>
      <c r="F85" s="213"/>
      <c r="G85" s="213"/>
      <c r="H85" s="213"/>
      <c r="L85" s="30"/>
    </row>
    <row r="86" spans="2:47" s="1" customFormat="1" ht="12" customHeight="1">
      <c r="B86" s="30"/>
      <c r="C86" s="25" t="s">
        <v>113</v>
      </c>
      <c r="L86" s="30"/>
    </row>
    <row r="87" spans="2:47" s="1" customFormat="1" ht="16.5" customHeight="1">
      <c r="B87" s="30"/>
      <c r="E87" s="174" t="str">
        <f>E9</f>
        <v>SO08 - Ostrava Skladištní - administrativní budova 27</v>
      </c>
      <c r="F87" s="214"/>
      <c r="G87" s="214"/>
      <c r="H87" s="214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Ostrava</v>
      </c>
      <c r="I89" s="25" t="s">
        <v>22</v>
      </c>
      <c r="J89" s="50">
        <f>IF(J12="","",J12)</f>
        <v>0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23</v>
      </c>
      <c r="F91" s="23" t="str">
        <f>E15</f>
        <v>Správa železnic, státní organizace</v>
      </c>
      <c r="I91" s="25" t="s">
        <v>30</v>
      </c>
      <c r="J91" s="28" t="str">
        <f>E21</f>
        <v>Trade FIDES, a.s.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34</v>
      </c>
      <c r="J92" s="28" t="str">
        <f>E24</f>
        <v>Ing. Jakub Martiník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117</v>
      </c>
      <c r="D94" s="91"/>
      <c r="E94" s="91"/>
      <c r="F94" s="91"/>
      <c r="G94" s="91"/>
      <c r="H94" s="91"/>
      <c r="I94" s="91"/>
      <c r="J94" s="100" t="s">
        <v>118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119</v>
      </c>
      <c r="J96" s="64">
        <f>J120</f>
        <v>0</v>
      </c>
      <c r="L96" s="30"/>
      <c r="AU96" s="15" t="s">
        <v>120</v>
      </c>
    </row>
    <row r="97" spans="2:12" s="8" customFormat="1" ht="25" customHeight="1">
      <c r="B97" s="102"/>
      <c r="D97" s="103" t="s">
        <v>121</v>
      </c>
      <c r="E97" s="104"/>
      <c r="F97" s="104"/>
      <c r="G97" s="104"/>
      <c r="H97" s="104"/>
      <c r="I97" s="104"/>
      <c r="J97" s="105">
        <f>J121</f>
        <v>0</v>
      </c>
      <c r="L97" s="102"/>
    </row>
    <row r="98" spans="2:12" s="9" customFormat="1" ht="19.899999999999999" customHeight="1">
      <c r="B98" s="106"/>
      <c r="D98" s="107" t="s">
        <v>598</v>
      </c>
      <c r="E98" s="108"/>
      <c r="F98" s="108"/>
      <c r="G98" s="108"/>
      <c r="H98" s="108"/>
      <c r="I98" s="108"/>
      <c r="J98" s="109">
        <f>J122</f>
        <v>0</v>
      </c>
      <c r="L98" s="106"/>
    </row>
    <row r="99" spans="2:12" s="9" customFormat="1" ht="19.899999999999999" customHeight="1">
      <c r="B99" s="106"/>
      <c r="D99" s="107" t="s">
        <v>125</v>
      </c>
      <c r="E99" s="108"/>
      <c r="F99" s="108"/>
      <c r="G99" s="108"/>
      <c r="H99" s="108"/>
      <c r="I99" s="108"/>
      <c r="J99" s="109">
        <f>J133</f>
        <v>0</v>
      </c>
      <c r="L99" s="106"/>
    </row>
    <row r="100" spans="2:12" s="8" customFormat="1" ht="25" customHeight="1">
      <c r="B100" s="102"/>
      <c r="D100" s="103" t="s">
        <v>126</v>
      </c>
      <c r="E100" s="104"/>
      <c r="F100" s="104"/>
      <c r="G100" s="104"/>
      <c r="H100" s="104"/>
      <c r="I100" s="104"/>
      <c r="J100" s="105">
        <f>J138</f>
        <v>0</v>
      </c>
      <c r="L100" s="102"/>
    </row>
    <row r="101" spans="2:12" s="1" customFormat="1" ht="21.75" customHeight="1">
      <c r="B101" s="30"/>
      <c r="L101" s="30"/>
    </row>
    <row r="102" spans="2:12" s="1" customFormat="1" ht="7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7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5" customHeight="1">
      <c r="B107" s="30"/>
      <c r="C107" s="19" t="s">
        <v>131</v>
      </c>
      <c r="L107" s="30"/>
    </row>
    <row r="108" spans="2:12" s="1" customFormat="1" ht="7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26.25" customHeight="1">
      <c r="B110" s="30"/>
      <c r="E110" s="212" t="str">
        <f>E7</f>
        <v>Doplnění docházkového systému ve vybraných budovách v obvodu OŘ Ostrava</v>
      </c>
      <c r="F110" s="213"/>
      <c r="G110" s="213"/>
      <c r="H110" s="213"/>
      <c r="L110" s="30"/>
    </row>
    <row r="111" spans="2:12" s="1" customFormat="1" ht="12" customHeight="1">
      <c r="B111" s="30"/>
      <c r="C111" s="25" t="s">
        <v>113</v>
      </c>
      <c r="L111" s="30"/>
    </row>
    <row r="112" spans="2:12" s="1" customFormat="1" ht="16.5" customHeight="1">
      <c r="B112" s="30"/>
      <c r="E112" s="174" t="str">
        <f>E9</f>
        <v>SO08 - Ostrava Skladištní - administrativní budova 27</v>
      </c>
      <c r="F112" s="214"/>
      <c r="G112" s="214"/>
      <c r="H112" s="214"/>
      <c r="L112" s="30"/>
    </row>
    <row r="113" spans="2:65" s="1" customFormat="1" ht="7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>Ostrava</v>
      </c>
      <c r="I114" s="25" t="s">
        <v>22</v>
      </c>
      <c r="J114" s="50">
        <f>IF(J12="","",J12)</f>
        <v>0</v>
      </c>
      <c r="L114" s="30"/>
    </row>
    <row r="115" spans="2:65" s="1" customFormat="1" ht="7" customHeight="1">
      <c r="B115" s="30"/>
      <c r="L115" s="30"/>
    </row>
    <row r="116" spans="2:65" s="1" customFormat="1" ht="15.15" customHeight="1">
      <c r="B116" s="30"/>
      <c r="C116" s="25" t="s">
        <v>23</v>
      </c>
      <c r="F116" s="23" t="str">
        <f>E15</f>
        <v>Správa železnic, státní organizace</v>
      </c>
      <c r="I116" s="25" t="s">
        <v>30</v>
      </c>
      <c r="J116" s="28" t="str">
        <f>E21</f>
        <v>Trade FIDES, a.s.</v>
      </c>
      <c r="L116" s="30"/>
    </row>
    <row r="117" spans="2:65" s="1" customFormat="1" ht="15.15" customHeight="1">
      <c r="B117" s="30"/>
      <c r="C117" s="25" t="s">
        <v>28</v>
      </c>
      <c r="F117" s="23" t="str">
        <f>IF(E18="","",E18)</f>
        <v>Vyplň údaj</v>
      </c>
      <c r="I117" s="25" t="s">
        <v>34</v>
      </c>
      <c r="J117" s="28" t="str">
        <f>E24</f>
        <v>Ing. Jakub Martiník</v>
      </c>
      <c r="L117" s="30"/>
    </row>
    <row r="118" spans="2:65" s="1" customFormat="1" ht="10.25" customHeight="1">
      <c r="B118" s="30"/>
      <c r="L118" s="30"/>
    </row>
    <row r="119" spans="2:65" s="10" customFormat="1" ht="29.25" customHeight="1">
      <c r="B119" s="110"/>
      <c r="C119" s="111" t="s">
        <v>132</v>
      </c>
      <c r="D119" s="112" t="s">
        <v>62</v>
      </c>
      <c r="E119" s="112" t="s">
        <v>58</v>
      </c>
      <c r="F119" s="112" t="s">
        <v>59</v>
      </c>
      <c r="G119" s="112" t="s">
        <v>133</v>
      </c>
      <c r="H119" s="112" t="s">
        <v>134</v>
      </c>
      <c r="I119" s="112" t="s">
        <v>135</v>
      </c>
      <c r="J119" s="112" t="s">
        <v>118</v>
      </c>
      <c r="K119" s="113" t="s">
        <v>136</v>
      </c>
      <c r="L119" s="110"/>
      <c r="M119" s="57" t="s">
        <v>1</v>
      </c>
      <c r="N119" s="58" t="s">
        <v>41</v>
      </c>
      <c r="O119" s="58" t="s">
        <v>137</v>
      </c>
      <c r="P119" s="58" t="s">
        <v>138</v>
      </c>
      <c r="Q119" s="58" t="s">
        <v>139</v>
      </c>
      <c r="R119" s="58" t="s">
        <v>140</v>
      </c>
      <c r="S119" s="58" t="s">
        <v>141</v>
      </c>
      <c r="T119" s="59" t="s">
        <v>142</v>
      </c>
    </row>
    <row r="120" spans="2:65" s="1" customFormat="1" ht="22.75" customHeight="1">
      <c r="B120" s="30"/>
      <c r="C120" s="62" t="s">
        <v>143</v>
      </c>
      <c r="J120" s="114">
        <f>BK120</f>
        <v>0</v>
      </c>
      <c r="L120" s="30"/>
      <c r="M120" s="60"/>
      <c r="N120" s="51"/>
      <c r="O120" s="51"/>
      <c r="P120" s="115">
        <f>P121+P138</f>
        <v>0</v>
      </c>
      <c r="Q120" s="51"/>
      <c r="R120" s="115">
        <f>R121+R138</f>
        <v>6.0999999999999997E-4</v>
      </c>
      <c r="S120" s="51"/>
      <c r="T120" s="116">
        <f>T121+T138</f>
        <v>0</v>
      </c>
      <c r="AT120" s="15" t="s">
        <v>76</v>
      </c>
      <c r="AU120" s="15" t="s">
        <v>120</v>
      </c>
      <c r="BK120" s="117">
        <f>BK121+BK138</f>
        <v>0</v>
      </c>
    </row>
    <row r="121" spans="2:65" s="11" customFormat="1" ht="25.9" customHeight="1">
      <c r="B121" s="118"/>
      <c r="D121" s="119" t="s">
        <v>76</v>
      </c>
      <c r="E121" s="120" t="s">
        <v>144</v>
      </c>
      <c r="F121" s="120" t="s">
        <v>145</v>
      </c>
      <c r="I121" s="121"/>
      <c r="J121" s="122">
        <f>BK121</f>
        <v>0</v>
      </c>
      <c r="L121" s="118"/>
      <c r="M121" s="123"/>
      <c r="P121" s="124">
        <f>P122+P133</f>
        <v>0</v>
      </c>
      <c r="R121" s="124">
        <f>R122+R133</f>
        <v>6.0999999999999997E-4</v>
      </c>
      <c r="T121" s="125">
        <f>T122+T133</f>
        <v>0</v>
      </c>
      <c r="AR121" s="119" t="s">
        <v>87</v>
      </c>
      <c r="AT121" s="126" t="s">
        <v>76</v>
      </c>
      <c r="AU121" s="126" t="s">
        <v>77</v>
      </c>
      <c r="AY121" s="119" t="s">
        <v>146</v>
      </c>
      <c r="BK121" s="127">
        <f>BK122+BK133</f>
        <v>0</v>
      </c>
    </row>
    <row r="122" spans="2:65" s="11" customFormat="1" ht="22.75" customHeight="1">
      <c r="B122" s="118"/>
      <c r="D122" s="119" t="s">
        <v>76</v>
      </c>
      <c r="E122" s="128" t="s">
        <v>147</v>
      </c>
      <c r="F122" s="128" t="s">
        <v>599</v>
      </c>
      <c r="I122" s="121"/>
      <c r="J122" s="129">
        <f>BK122</f>
        <v>0</v>
      </c>
      <c r="L122" s="118"/>
      <c r="M122" s="123"/>
      <c r="P122" s="124">
        <f>SUM(P123:P132)</f>
        <v>0</v>
      </c>
      <c r="R122" s="124">
        <f>SUM(R123:R132)</f>
        <v>6.0999999999999997E-4</v>
      </c>
      <c r="T122" s="125">
        <f>SUM(T123:T132)</f>
        <v>0</v>
      </c>
      <c r="AR122" s="119" t="s">
        <v>87</v>
      </c>
      <c r="AT122" s="126" t="s">
        <v>76</v>
      </c>
      <c r="AU122" s="126" t="s">
        <v>85</v>
      </c>
      <c r="AY122" s="119" t="s">
        <v>146</v>
      </c>
      <c r="BK122" s="127">
        <f>SUM(BK123:BK132)</f>
        <v>0</v>
      </c>
    </row>
    <row r="123" spans="2:65" s="1" customFormat="1" ht="16.5" customHeight="1">
      <c r="B123" s="30"/>
      <c r="C123" s="130" t="s">
        <v>85</v>
      </c>
      <c r="D123" s="130" t="s">
        <v>149</v>
      </c>
      <c r="E123" s="131" t="s">
        <v>177</v>
      </c>
      <c r="F123" s="132" t="s">
        <v>178</v>
      </c>
      <c r="G123" s="133" t="s">
        <v>152</v>
      </c>
      <c r="H123" s="134">
        <v>1</v>
      </c>
      <c r="I123" s="135"/>
      <c r="J123" s="136">
        <f>ROUND(I123*H123,2)</f>
        <v>0</v>
      </c>
      <c r="K123" s="132" t="s">
        <v>153</v>
      </c>
      <c r="L123" s="137"/>
      <c r="M123" s="138" t="s">
        <v>1</v>
      </c>
      <c r="N123" s="139" t="s">
        <v>42</v>
      </c>
      <c r="P123" s="140">
        <f>O123*H123</f>
        <v>0</v>
      </c>
      <c r="Q123" s="140">
        <v>6.0999999999999997E-4</v>
      </c>
      <c r="R123" s="140">
        <f>Q123*H123</f>
        <v>6.0999999999999997E-4</v>
      </c>
      <c r="S123" s="140">
        <v>0</v>
      </c>
      <c r="T123" s="141">
        <f>S123*H123</f>
        <v>0</v>
      </c>
      <c r="AR123" s="142" t="s">
        <v>203</v>
      </c>
      <c r="AT123" s="142" t="s">
        <v>149</v>
      </c>
      <c r="AU123" s="142" t="s">
        <v>87</v>
      </c>
      <c r="AY123" s="15" t="s">
        <v>146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5" t="s">
        <v>85</v>
      </c>
      <c r="BK123" s="143">
        <f>ROUND(I123*H123,2)</f>
        <v>0</v>
      </c>
      <c r="BL123" s="15" t="s">
        <v>175</v>
      </c>
      <c r="BM123" s="142" t="s">
        <v>600</v>
      </c>
    </row>
    <row r="124" spans="2:65" s="1" customFormat="1" ht="10">
      <c r="B124" s="30"/>
      <c r="D124" s="144" t="s">
        <v>156</v>
      </c>
      <c r="F124" s="145" t="s">
        <v>178</v>
      </c>
      <c r="I124" s="146"/>
      <c r="L124" s="30"/>
      <c r="M124" s="147"/>
      <c r="T124" s="54"/>
      <c r="AT124" s="15" t="s">
        <v>156</v>
      </c>
      <c r="AU124" s="15" t="s">
        <v>87</v>
      </c>
    </row>
    <row r="125" spans="2:65" s="1" customFormat="1" ht="24.15" customHeight="1">
      <c r="B125" s="30"/>
      <c r="C125" s="148" t="s">
        <v>87</v>
      </c>
      <c r="D125" s="148" t="s">
        <v>157</v>
      </c>
      <c r="E125" s="149" t="s">
        <v>180</v>
      </c>
      <c r="F125" s="150" t="s">
        <v>181</v>
      </c>
      <c r="G125" s="151" t="s">
        <v>152</v>
      </c>
      <c r="H125" s="152">
        <v>1</v>
      </c>
      <c r="I125" s="153"/>
      <c r="J125" s="154">
        <f>ROUND(I125*H125,2)</f>
        <v>0</v>
      </c>
      <c r="K125" s="150" t="s">
        <v>153</v>
      </c>
      <c r="L125" s="30"/>
      <c r="M125" s="155" t="s">
        <v>1</v>
      </c>
      <c r="N125" s="156" t="s">
        <v>42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175</v>
      </c>
      <c r="AT125" s="142" t="s">
        <v>157</v>
      </c>
      <c r="AU125" s="142" t="s">
        <v>87</v>
      </c>
      <c r="AY125" s="15" t="s">
        <v>146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85</v>
      </c>
      <c r="BK125" s="143">
        <f>ROUND(I125*H125,2)</f>
        <v>0</v>
      </c>
      <c r="BL125" s="15" t="s">
        <v>175</v>
      </c>
      <c r="BM125" s="142" t="s">
        <v>601</v>
      </c>
    </row>
    <row r="126" spans="2:65" s="1" customFormat="1" ht="10">
      <c r="B126" s="30"/>
      <c r="D126" s="144" t="s">
        <v>156</v>
      </c>
      <c r="F126" s="145" t="s">
        <v>181</v>
      </c>
      <c r="I126" s="146"/>
      <c r="L126" s="30"/>
      <c r="M126" s="147"/>
      <c r="T126" s="54"/>
      <c r="AT126" s="15" t="s">
        <v>156</v>
      </c>
      <c r="AU126" s="15" t="s">
        <v>87</v>
      </c>
    </row>
    <row r="127" spans="2:65" s="1" customFormat="1" ht="24.15" customHeight="1">
      <c r="B127" s="30"/>
      <c r="C127" s="148" t="s">
        <v>160</v>
      </c>
      <c r="D127" s="148" t="s">
        <v>157</v>
      </c>
      <c r="E127" s="149" t="s">
        <v>239</v>
      </c>
      <c r="F127" s="150" t="s">
        <v>240</v>
      </c>
      <c r="G127" s="151" t="s">
        <v>152</v>
      </c>
      <c r="H127" s="152">
        <v>1</v>
      </c>
      <c r="I127" s="153"/>
      <c r="J127" s="154">
        <f>ROUND(I127*H127,2)</f>
        <v>0</v>
      </c>
      <c r="K127" s="150" t="s">
        <v>1</v>
      </c>
      <c r="L127" s="30"/>
      <c r="M127" s="155" t="s">
        <v>1</v>
      </c>
      <c r="N127" s="156" t="s">
        <v>42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85</v>
      </c>
      <c r="AT127" s="142" t="s">
        <v>157</v>
      </c>
      <c r="AU127" s="142" t="s">
        <v>87</v>
      </c>
      <c r="AY127" s="15" t="s">
        <v>146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85</v>
      </c>
      <c r="BK127" s="143">
        <f>ROUND(I127*H127,2)</f>
        <v>0</v>
      </c>
      <c r="BL127" s="15" t="s">
        <v>85</v>
      </c>
      <c r="BM127" s="142" t="s">
        <v>602</v>
      </c>
    </row>
    <row r="128" spans="2:65" s="1" customFormat="1" ht="18">
      <c r="B128" s="30"/>
      <c r="D128" s="144" t="s">
        <v>156</v>
      </c>
      <c r="F128" s="145" t="s">
        <v>240</v>
      </c>
      <c r="I128" s="146"/>
      <c r="L128" s="30"/>
      <c r="M128" s="147"/>
      <c r="T128" s="54"/>
      <c r="AT128" s="15" t="s">
        <v>156</v>
      </c>
      <c r="AU128" s="15" t="s">
        <v>87</v>
      </c>
    </row>
    <row r="129" spans="2:65" s="1" customFormat="1" ht="21.75" customHeight="1">
      <c r="B129" s="30"/>
      <c r="C129" s="148" t="s">
        <v>155</v>
      </c>
      <c r="D129" s="148" t="s">
        <v>157</v>
      </c>
      <c r="E129" s="149" t="s">
        <v>603</v>
      </c>
      <c r="F129" s="150" t="s">
        <v>604</v>
      </c>
      <c r="G129" s="151" t="s">
        <v>251</v>
      </c>
      <c r="H129" s="152">
        <v>1</v>
      </c>
      <c r="I129" s="153"/>
      <c r="J129" s="154">
        <f>ROUND(I129*H129,2)</f>
        <v>0</v>
      </c>
      <c r="K129" s="150" t="s">
        <v>1</v>
      </c>
      <c r="L129" s="30"/>
      <c r="M129" s="155" t="s">
        <v>1</v>
      </c>
      <c r="N129" s="156" t="s">
        <v>42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85</v>
      </c>
      <c r="AT129" s="142" t="s">
        <v>157</v>
      </c>
      <c r="AU129" s="142" t="s">
        <v>87</v>
      </c>
      <c r="AY129" s="15" t="s">
        <v>146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85</v>
      </c>
      <c r="BK129" s="143">
        <f>ROUND(I129*H129,2)</f>
        <v>0</v>
      </c>
      <c r="BL129" s="15" t="s">
        <v>85</v>
      </c>
      <c r="BM129" s="142" t="s">
        <v>605</v>
      </c>
    </row>
    <row r="130" spans="2:65" s="1" customFormat="1" ht="10">
      <c r="B130" s="30"/>
      <c r="D130" s="144" t="s">
        <v>156</v>
      </c>
      <c r="F130" s="145" t="s">
        <v>604</v>
      </c>
      <c r="I130" s="146"/>
      <c r="L130" s="30"/>
      <c r="M130" s="147"/>
      <c r="T130" s="54"/>
      <c r="AT130" s="15" t="s">
        <v>156</v>
      </c>
      <c r="AU130" s="15" t="s">
        <v>87</v>
      </c>
    </row>
    <row r="131" spans="2:65" s="1" customFormat="1" ht="24.15" customHeight="1">
      <c r="B131" s="30"/>
      <c r="C131" s="148" t="s">
        <v>167</v>
      </c>
      <c r="D131" s="148" t="s">
        <v>157</v>
      </c>
      <c r="E131" s="149" t="s">
        <v>254</v>
      </c>
      <c r="F131" s="150" t="s">
        <v>255</v>
      </c>
      <c r="G131" s="151" t="s">
        <v>152</v>
      </c>
      <c r="H131" s="152">
        <v>1</v>
      </c>
      <c r="I131" s="153"/>
      <c r="J131" s="154">
        <f>ROUND(I131*H131,2)</f>
        <v>0</v>
      </c>
      <c r="K131" s="150" t="s">
        <v>1</v>
      </c>
      <c r="L131" s="30"/>
      <c r="M131" s="155" t="s">
        <v>1</v>
      </c>
      <c r="N131" s="156" t="s">
        <v>42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85</v>
      </c>
      <c r="AT131" s="142" t="s">
        <v>157</v>
      </c>
      <c r="AU131" s="142" t="s">
        <v>87</v>
      </c>
      <c r="AY131" s="15" t="s">
        <v>146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85</v>
      </c>
      <c r="BK131" s="143">
        <f>ROUND(I131*H131,2)</f>
        <v>0</v>
      </c>
      <c r="BL131" s="15" t="s">
        <v>85</v>
      </c>
      <c r="BM131" s="142" t="s">
        <v>606</v>
      </c>
    </row>
    <row r="132" spans="2:65" s="1" customFormat="1" ht="10">
      <c r="B132" s="30"/>
      <c r="D132" s="144" t="s">
        <v>156</v>
      </c>
      <c r="F132" s="145" t="s">
        <v>255</v>
      </c>
      <c r="I132" s="146"/>
      <c r="L132" s="30"/>
      <c r="M132" s="147"/>
      <c r="T132" s="54"/>
      <c r="AT132" s="15" t="s">
        <v>156</v>
      </c>
      <c r="AU132" s="15" t="s">
        <v>87</v>
      </c>
    </row>
    <row r="133" spans="2:65" s="11" customFormat="1" ht="22.75" customHeight="1">
      <c r="B133" s="118"/>
      <c r="D133" s="119" t="s">
        <v>76</v>
      </c>
      <c r="E133" s="128" t="s">
        <v>433</v>
      </c>
      <c r="F133" s="128" t="s">
        <v>434</v>
      </c>
      <c r="I133" s="121"/>
      <c r="J133" s="129">
        <f>BK133</f>
        <v>0</v>
      </c>
      <c r="L133" s="118"/>
      <c r="M133" s="123"/>
      <c r="P133" s="124">
        <f>SUM(P134:P137)</f>
        <v>0</v>
      </c>
      <c r="R133" s="124">
        <f>SUM(R134:R137)</f>
        <v>0</v>
      </c>
      <c r="T133" s="125">
        <f>SUM(T134:T137)</f>
        <v>0</v>
      </c>
      <c r="AR133" s="119" t="s">
        <v>87</v>
      </c>
      <c r="AT133" s="126" t="s">
        <v>76</v>
      </c>
      <c r="AU133" s="126" t="s">
        <v>85</v>
      </c>
      <c r="AY133" s="119" t="s">
        <v>146</v>
      </c>
      <c r="BK133" s="127">
        <f>SUM(BK134:BK137)</f>
        <v>0</v>
      </c>
    </row>
    <row r="134" spans="2:65" s="1" customFormat="1" ht="16.5" customHeight="1">
      <c r="B134" s="30"/>
      <c r="C134" s="130" t="s">
        <v>164</v>
      </c>
      <c r="D134" s="130" t="s">
        <v>149</v>
      </c>
      <c r="E134" s="131" t="s">
        <v>436</v>
      </c>
      <c r="F134" s="132" t="s">
        <v>437</v>
      </c>
      <c r="G134" s="133" t="s">
        <v>251</v>
      </c>
      <c r="H134" s="134">
        <v>1</v>
      </c>
      <c r="I134" s="135"/>
      <c r="J134" s="136">
        <f>ROUND(I134*H134,2)</f>
        <v>0</v>
      </c>
      <c r="K134" s="132" t="s">
        <v>1</v>
      </c>
      <c r="L134" s="137"/>
      <c r="M134" s="138" t="s">
        <v>1</v>
      </c>
      <c r="N134" s="139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203</v>
      </c>
      <c r="AT134" s="142" t="s">
        <v>149</v>
      </c>
      <c r="AU134" s="142" t="s">
        <v>87</v>
      </c>
      <c r="AY134" s="15" t="s">
        <v>146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85</v>
      </c>
      <c r="BK134" s="143">
        <f>ROUND(I134*H134,2)</f>
        <v>0</v>
      </c>
      <c r="BL134" s="15" t="s">
        <v>175</v>
      </c>
      <c r="BM134" s="142" t="s">
        <v>607</v>
      </c>
    </row>
    <row r="135" spans="2:65" s="1" customFormat="1" ht="10">
      <c r="B135" s="30"/>
      <c r="D135" s="144" t="s">
        <v>156</v>
      </c>
      <c r="F135" s="145" t="s">
        <v>437</v>
      </c>
      <c r="I135" s="146"/>
      <c r="L135" s="30"/>
      <c r="M135" s="147"/>
      <c r="T135" s="54"/>
      <c r="AT135" s="15" t="s">
        <v>156</v>
      </c>
      <c r="AU135" s="15" t="s">
        <v>87</v>
      </c>
    </row>
    <row r="136" spans="2:65" s="1" customFormat="1" ht="16.5" customHeight="1">
      <c r="B136" s="30"/>
      <c r="C136" s="148" t="s">
        <v>173</v>
      </c>
      <c r="D136" s="148" t="s">
        <v>157</v>
      </c>
      <c r="E136" s="149" t="s">
        <v>447</v>
      </c>
      <c r="F136" s="150" t="s">
        <v>448</v>
      </c>
      <c r="G136" s="151" t="s">
        <v>449</v>
      </c>
      <c r="H136" s="152">
        <v>1</v>
      </c>
      <c r="I136" s="153"/>
      <c r="J136" s="154">
        <f>ROUND(I136*H136,2)</f>
        <v>0</v>
      </c>
      <c r="K136" s="150" t="s">
        <v>153</v>
      </c>
      <c r="L136" s="30"/>
      <c r="M136" s="155" t="s">
        <v>1</v>
      </c>
      <c r="N136" s="156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450</v>
      </c>
      <c r="AT136" s="142" t="s">
        <v>157</v>
      </c>
      <c r="AU136" s="142" t="s">
        <v>87</v>
      </c>
      <c r="AY136" s="15" t="s">
        <v>146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85</v>
      </c>
      <c r="BK136" s="143">
        <f>ROUND(I136*H136,2)</f>
        <v>0</v>
      </c>
      <c r="BL136" s="15" t="s">
        <v>450</v>
      </c>
      <c r="BM136" s="142" t="s">
        <v>608</v>
      </c>
    </row>
    <row r="137" spans="2:65" s="1" customFormat="1" ht="10">
      <c r="B137" s="30"/>
      <c r="D137" s="144" t="s">
        <v>156</v>
      </c>
      <c r="F137" s="145" t="s">
        <v>448</v>
      </c>
      <c r="I137" s="146"/>
      <c r="L137" s="30"/>
      <c r="M137" s="147"/>
      <c r="T137" s="54"/>
      <c r="AT137" s="15" t="s">
        <v>156</v>
      </c>
      <c r="AU137" s="15" t="s">
        <v>87</v>
      </c>
    </row>
    <row r="138" spans="2:65" s="11" customFormat="1" ht="25.9" customHeight="1">
      <c r="B138" s="118"/>
      <c r="D138" s="119" t="s">
        <v>76</v>
      </c>
      <c r="E138" s="120" t="s">
        <v>452</v>
      </c>
      <c r="F138" s="120" t="s">
        <v>453</v>
      </c>
      <c r="I138" s="121"/>
      <c r="J138" s="122">
        <f>BK138</f>
        <v>0</v>
      </c>
      <c r="L138" s="118"/>
      <c r="M138" s="123"/>
      <c r="P138" s="124">
        <f>SUM(P139:P142)</f>
        <v>0</v>
      </c>
      <c r="R138" s="124">
        <f>SUM(R139:R142)</f>
        <v>0</v>
      </c>
      <c r="T138" s="125">
        <f>SUM(T139:T142)</f>
        <v>0</v>
      </c>
      <c r="AR138" s="119" t="s">
        <v>167</v>
      </c>
      <c r="AT138" s="126" t="s">
        <v>76</v>
      </c>
      <c r="AU138" s="126" t="s">
        <v>77</v>
      </c>
      <c r="AY138" s="119" t="s">
        <v>146</v>
      </c>
      <c r="BK138" s="127">
        <f>SUM(BK139:BK142)</f>
        <v>0</v>
      </c>
    </row>
    <row r="139" spans="2:65" s="1" customFormat="1" ht="16.5" customHeight="1">
      <c r="B139" s="30"/>
      <c r="C139" s="148" t="s">
        <v>154</v>
      </c>
      <c r="D139" s="148" t="s">
        <v>157</v>
      </c>
      <c r="E139" s="149" t="s">
        <v>457</v>
      </c>
      <c r="F139" s="150" t="s">
        <v>458</v>
      </c>
      <c r="G139" s="151" t="s">
        <v>449</v>
      </c>
      <c r="H139" s="152">
        <v>1</v>
      </c>
      <c r="I139" s="153"/>
      <c r="J139" s="154">
        <f>ROUND(I139*H139,2)</f>
        <v>0</v>
      </c>
      <c r="K139" s="150" t="s">
        <v>153</v>
      </c>
      <c r="L139" s="30"/>
      <c r="M139" s="155" t="s">
        <v>1</v>
      </c>
      <c r="N139" s="156" t="s">
        <v>42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450</v>
      </c>
      <c r="AT139" s="142" t="s">
        <v>157</v>
      </c>
      <c r="AU139" s="142" t="s">
        <v>85</v>
      </c>
      <c r="AY139" s="15" t="s">
        <v>146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85</v>
      </c>
      <c r="BK139" s="143">
        <f>ROUND(I139*H139,2)</f>
        <v>0</v>
      </c>
      <c r="BL139" s="15" t="s">
        <v>450</v>
      </c>
      <c r="BM139" s="142" t="s">
        <v>609</v>
      </c>
    </row>
    <row r="140" spans="2:65" s="1" customFormat="1" ht="10">
      <c r="B140" s="30"/>
      <c r="D140" s="144" t="s">
        <v>156</v>
      </c>
      <c r="F140" s="145" t="s">
        <v>458</v>
      </c>
      <c r="I140" s="146"/>
      <c r="L140" s="30"/>
      <c r="M140" s="147"/>
      <c r="T140" s="54"/>
      <c r="AT140" s="15" t="s">
        <v>156</v>
      </c>
      <c r="AU140" s="15" t="s">
        <v>85</v>
      </c>
    </row>
    <row r="141" spans="2:65" s="1" customFormat="1" ht="16.5" customHeight="1">
      <c r="B141" s="30"/>
      <c r="C141" s="148" t="s">
        <v>176</v>
      </c>
      <c r="D141" s="148" t="s">
        <v>157</v>
      </c>
      <c r="E141" s="149" t="s">
        <v>477</v>
      </c>
      <c r="F141" s="150" t="s">
        <v>478</v>
      </c>
      <c r="G141" s="151" t="s">
        <v>449</v>
      </c>
      <c r="H141" s="152">
        <v>1</v>
      </c>
      <c r="I141" s="153"/>
      <c r="J141" s="154">
        <f>ROUND(I141*H141,2)</f>
        <v>0</v>
      </c>
      <c r="K141" s="150" t="s">
        <v>153</v>
      </c>
      <c r="L141" s="30"/>
      <c r="M141" s="155" t="s">
        <v>1</v>
      </c>
      <c r="N141" s="156" t="s">
        <v>42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450</v>
      </c>
      <c r="AT141" s="142" t="s">
        <v>157</v>
      </c>
      <c r="AU141" s="142" t="s">
        <v>85</v>
      </c>
      <c r="AY141" s="15" t="s">
        <v>146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85</v>
      </c>
      <c r="BK141" s="143">
        <f>ROUND(I141*H141,2)</f>
        <v>0</v>
      </c>
      <c r="BL141" s="15" t="s">
        <v>450</v>
      </c>
      <c r="BM141" s="142" t="s">
        <v>610</v>
      </c>
    </row>
    <row r="142" spans="2:65" s="1" customFormat="1" ht="10">
      <c r="B142" s="30"/>
      <c r="D142" s="144" t="s">
        <v>156</v>
      </c>
      <c r="F142" s="145" t="s">
        <v>478</v>
      </c>
      <c r="I142" s="146"/>
      <c r="L142" s="30"/>
      <c r="M142" s="171"/>
      <c r="N142" s="172"/>
      <c r="O142" s="172"/>
      <c r="P142" s="172"/>
      <c r="Q142" s="172"/>
      <c r="R142" s="172"/>
      <c r="S142" s="172"/>
      <c r="T142" s="173"/>
      <c r="AT142" s="15" t="s">
        <v>156</v>
      </c>
      <c r="AU142" s="15" t="s">
        <v>85</v>
      </c>
    </row>
    <row r="143" spans="2:65" s="1" customFormat="1" ht="7" customHeight="1">
      <c r="B143" s="42"/>
      <c r="C143" s="43"/>
      <c r="D143" s="43"/>
      <c r="E143" s="43"/>
      <c r="F143" s="43"/>
      <c r="G143" s="43"/>
      <c r="H143" s="43"/>
      <c r="I143" s="43"/>
      <c r="J143" s="43"/>
      <c r="K143" s="43"/>
      <c r="L143" s="30"/>
    </row>
  </sheetData>
  <sheetProtection algorithmName="SHA-512" hashValue="IMjsklx357QrUhw6IK6h1H1dbt4pxtH61i60MxM5xCMK6DrqUwrvVR63tE7C51I9Vhu9BFyVtFlqUrq8SiXf4A==" saltValue="i3QTUSguksfSLaQ0+lHs9B/brQqaChlm8nPw2+WhbgWOKA4eQxSl7Qwtx559EilSSVRLwSRlHlt2e5ZKLkI+Ng==" spinCount="100000" sheet="1" objects="1" scenarios="1" formatColumns="0" formatRows="0" autoFilter="0"/>
  <autoFilter ref="C119:K142" xr:uid="{00000000-0009-0000-0000-000008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SO01 - Ostrava Skladištní...</vt:lpstr>
      <vt:lpstr>SO02 - Ostrava hl. n. – ř...</vt:lpstr>
      <vt:lpstr>SO03 - Přerov – výpravní ...</vt:lpstr>
      <vt:lpstr>SO04 - Přerov – budova HZS</vt:lpstr>
      <vt:lpstr>SO05 - Hulín – provozní b...</vt:lpstr>
      <vt:lpstr>SO06 - Šumperk – provozní...</vt:lpstr>
      <vt:lpstr>SO07 - Zábřeh na Moravě –...</vt:lpstr>
      <vt:lpstr>SO08 - Ostrava Skladištní...</vt:lpstr>
      <vt:lpstr>SO09 - Ostrava Skladištní...</vt:lpstr>
      <vt:lpstr>'Rekapitulace stavby'!Názvy_tisku</vt:lpstr>
      <vt:lpstr>'SO01 - Ostrava Skladištní...'!Názvy_tisku</vt:lpstr>
      <vt:lpstr>'SO02 - Ostrava hl. n. – ř...'!Názvy_tisku</vt:lpstr>
      <vt:lpstr>'SO03 - Přerov – výpravní ...'!Názvy_tisku</vt:lpstr>
      <vt:lpstr>'SO04 - Přerov – budova HZS'!Názvy_tisku</vt:lpstr>
      <vt:lpstr>'SO05 - Hulín – provozní b...'!Názvy_tisku</vt:lpstr>
      <vt:lpstr>'SO06 - Šumperk – provozní...'!Názvy_tisku</vt:lpstr>
      <vt:lpstr>'SO07 - Zábřeh na Moravě –...'!Názvy_tisku</vt:lpstr>
      <vt:lpstr>'SO08 - Ostrava Skladištní...'!Názvy_tisku</vt:lpstr>
      <vt:lpstr>'SO09 - Ostrava Skladištní...'!Názvy_tisku</vt:lpstr>
      <vt:lpstr>'Rekapitulace stavby'!Oblast_tisku</vt:lpstr>
      <vt:lpstr>'SO01 - Ostrava Skladištní...'!Oblast_tisku</vt:lpstr>
      <vt:lpstr>'SO02 - Ostrava hl. n. – ř...'!Oblast_tisku</vt:lpstr>
      <vt:lpstr>'SO03 - Přerov – výpravní ...'!Oblast_tisku</vt:lpstr>
      <vt:lpstr>'SO04 - Přerov – budova HZS'!Oblast_tisku</vt:lpstr>
      <vt:lpstr>'SO05 - Hulín – provozní b...'!Oblast_tisku</vt:lpstr>
      <vt:lpstr>'SO06 - Šumperk – provozní...'!Oblast_tisku</vt:lpstr>
      <vt:lpstr>'SO07 - Zábřeh na Moravě –...'!Oblast_tisku</vt:lpstr>
      <vt:lpstr>'SO08 - Ostrava Skladištní...'!Oblast_tisku</vt:lpstr>
      <vt:lpstr>'SO09 - Ostrava Skladištní...'!Oblast_tisku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2025-03-25T07:51:33Z</dcterms:created>
  <dcterms:modified xsi:type="dcterms:W3CDTF">2025-04-14T15:03:35Z</dcterms:modified>
</cp:coreProperties>
</file>